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theuniversityofliverpool-my.sharepoint.com/personal/sangye_liverpool_ac_uk/Documents/1 MICP Research-/0-RFC-2019/0-Revision/Data Repository/"/>
    </mc:Choice>
  </mc:AlternateContent>
  <xr:revisionPtr revIDLastSave="0" documentId="8_{5C52911A-B15E-4BEA-AA6E-AC67E9DA1697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CaCO3 distribution" sheetId="2" r:id="rId1"/>
    <sheet name="Gaussian fit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1" i="2"/>
  <c r="E50" i="2"/>
  <c r="E49" i="2"/>
  <c r="E48" i="2"/>
  <c r="E47" i="2"/>
  <c r="E46" i="2"/>
  <c r="E44" i="2"/>
  <c r="E43" i="2"/>
  <c r="E42" i="2"/>
  <c r="E41" i="2"/>
  <c r="E40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F9" i="2" s="1"/>
  <c r="E8" i="2"/>
  <c r="E7" i="2"/>
  <c r="E6" i="2"/>
  <c r="E5" i="2"/>
  <c r="L4" i="2"/>
  <c r="H15" i="2" s="1"/>
  <c r="E4" i="2"/>
  <c r="E3" i="2"/>
  <c r="E2" i="2"/>
  <c r="I3" i="2" l="1"/>
  <c r="F5" i="2"/>
  <c r="H10" i="2"/>
  <c r="F20" i="2"/>
  <c r="F25" i="2"/>
  <c r="F34" i="2"/>
  <c r="F48" i="2"/>
  <c r="F56" i="2"/>
  <c r="F62" i="2"/>
  <c r="F2" i="2"/>
  <c r="F13" i="2"/>
  <c r="F14" i="2"/>
  <c r="F18" i="2"/>
  <c r="F22" i="2"/>
  <c r="F28" i="2"/>
  <c r="F31" i="2"/>
  <c r="F33" i="2"/>
  <c r="F37" i="2"/>
  <c r="F42" i="2"/>
  <c r="F47" i="2"/>
  <c r="F65" i="2"/>
  <c r="F67" i="2"/>
  <c r="H67" i="2"/>
  <c r="H65" i="2"/>
  <c r="F63" i="2"/>
  <c r="I62" i="2"/>
  <c r="I60" i="2"/>
  <c r="I58" i="2"/>
  <c r="I56" i="2"/>
  <c r="I54" i="2"/>
  <c r="H51" i="2"/>
  <c r="I48" i="2"/>
  <c r="H47" i="2"/>
  <c r="I43" i="2"/>
  <c r="H42" i="2"/>
  <c r="H37" i="2"/>
  <c r="I36" i="2"/>
  <c r="I34" i="2"/>
  <c r="H33" i="2"/>
  <c r="H31" i="2"/>
  <c r="H28" i="2"/>
  <c r="I27" i="2"/>
  <c r="I25" i="2"/>
  <c r="H22" i="2"/>
  <c r="H20" i="2"/>
  <c r="I18" i="2"/>
  <c r="F17" i="2"/>
  <c r="I16" i="2"/>
  <c r="F15" i="2"/>
  <c r="H13" i="2"/>
  <c r="I11" i="2"/>
  <c r="F10" i="2"/>
  <c r="I9" i="2"/>
  <c r="F8" i="2"/>
  <c r="H6" i="2"/>
  <c r="H3" i="2"/>
  <c r="J3" i="2" s="1"/>
  <c r="I2" i="2"/>
  <c r="I67" i="2"/>
  <c r="F66" i="2"/>
  <c r="F64" i="2"/>
  <c r="H61" i="2"/>
  <c r="H55" i="2"/>
  <c r="F49" i="2"/>
  <c r="I47" i="2"/>
  <c r="H46" i="2"/>
  <c r="F44" i="2"/>
  <c r="F40" i="2"/>
  <c r="I37" i="2"/>
  <c r="I33" i="2"/>
  <c r="F32" i="2"/>
  <c r="I31" i="2"/>
  <c r="H26" i="2"/>
  <c r="I22" i="2"/>
  <c r="I68" i="2"/>
  <c r="I66" i="2"/>
  <c r="I64" i="2"/>
  <c r="H62" i="2"/>
  <c r="H60" i="2"/>
  <c r="H58" i="2"/>
  <c r="H56" i="2"/>
  <c r="J56" i="2" s="1"/>
  <c r="H54" i="2"/>
  <c r="J54" i="2" s="1"/>
  <c r="F51" i="2"/>
  <c r="I49" i="2"/>
  <c r="H48" i="2"/>
  <c r="J48" i="2" s="1"/>
  <c r="I44" i="2"/>
  <c r="H43" i="2"/>
  <c r="J43" i="2" s="1"/>
  <c r="I40" i="2"/>
  <c r="H36" i="2"/>
  <c r="J36" i="2" s="1"/>
  <c r="I35" i="2"/>
  <c r="H34" i="2"/>
  <c r="J34" i="2" s="1"/>
  <c r="I32" i="2"/>
  <c r="I29" i="2"/>
  <c r="H27" i="2"/>
  <c r="J27" i="2" s="1"/>
  <c r="H25" i="2"/>
  <c r="I23" i="2"/>
  <c r="I21" i="2"/>
  <c r="I19" i="2"/>
  <c r="H18" i="2"/>
  <c r="J18" i="2" s="1"/>
  <c r="H16" i="2"/>
  <c r="I14" i="2"/>
  <c r="I12" i="2"/>
  <c r="H11" i="2"/>
  <c r="H9" i="2"/>
  <c r="J9" i="2" s="1"/>
  <c r="I7" i="2"/>
  <c r="I5" i="2"/>
  <c r="I4" i="2"/>
  <c r="H2" i="2"/>
  <c r="J2" i="2" s="1"/>
  <c r="I65" i="2"/>
  <c r="H63" i="2"/>
  <c r="H59" i="2"/>
  <c r="H57" i="2"/>
  <c r="I51" i="2"/>
  <c r="H50" i="2"/>
  <c r="I42" i="2"/>
  <c r="H41" i="2"/>
  <c r="H30" i="2"/>
  <c r="F29" i="2"/>
  <c r="I28" i="2"/>
  <c r="H24" i="2"/>
  <c r="F23" i="2"/>
  <c r="H68" i="2"/>
  <c r="J68" i="2" s="1"/>
  <c r="H66" i="2"/>
  <c r="H64" i="2"/>
  <c r="I63" i="2"/>
  <c r="I61" i="2"/>
  <c r="I59" i="2"/>
  <c r="I57" i="2"/>
  <c r="I55" i="2"/>
  <c r="I50" i="2"/>
  <c r="H49" i="2"/>
  <c r="I46" i="2"/>
  <c r="H44" i="2"/>
  <c r="J44" i="2" s="1"/>
  <c r="I41" i="2"/>
  <c r="H40" i="2"/>
  <c r="I38" i="2"/>
  <c r="H35" i="2"/>
  <c r="J35" i="2" s="1"/>
  <c r="H32" i="2"/>
  <c r="I30" i="2"/>
  <c r="H29" i="2"/>
  <c r="I26" i="2"/>
  <c r="I24" i="2"/>
  <c r="H23" i="2"/>
  <c r="H21" i="2"/>
  <c r="H19" i="2"/>
  <c r="J19" i="2" s="1"/>
  <c r="I17" i="2"/>
  <c r="I15" i="2"/>
  <c r="J15" i="2" s="1"/>
  <c r="H14" i="2"/>
  <c r="H12" i="2"/>
  <c r="J12" i="2" s="1"/>
  <c r="I10" i="2"/>
  <c r="I8" i="2"/>
  <c r="H7" i="2"/>
  <c r="H5" i="2"/>
  <c r="J5" i="2" s="1"/>
  <c r="H4" i="2"/>
  <c r="J4" i="2" s="1"/>
  <c r="F68" i="2"/>
  <c r="H38" i="2"/>
  <c r="J38" i="2" s="1"/>
  <c r="F35" i="2"/>
  <c r="I20" i="2"/>
  <c r="F27" i="2"/>
  <c r="F36" i="2"/>
  <c r="F43" i="2"/>
  <c r="F54" i="2"/>
  <c r="F60" i="2"/>
  <c r="F6" i="2"/>
  <c r="F7" i="2"/>
  <c r="H8" i="2"/>
  <c r="F11" i="2"/>
  <c r="I13" i="2"/>
  <c r="F19" i="2"/>
  <c r="F24" i="2"/>
  <c r="F26" i="2"/>
  <c r="F30" i="2"/>
  <c r="F38" i="2"/>
  <c r="F41" i="2"/>
  <c r="F46" i="2"/>
  <c r="F50" i="2"/>
  <c r="F55" i="2"/>
  <c r="F57" i="2"/>
  <c r="F59" i="2"/>
  <c r="F61" i="2"/>
  <c r="F58" i="2"/>
  <c r="F3" i="2"/>
  <c r="F4" i="2"/>
  <c r="I6" i="2"/>
  <c r="F12" i="2"/>
  <c r="F16" i="2"/>
  <c r="H17" i="2"/>
  <c r="J17" i="2" s="1"/>
  <c r="F21" i="2"/>
  <c r="J24" i="2" l="1"/>
  <c r="J41" i="2"/>
  <c r="J33" i="2"/>
  <c r="J42" i="2"/>
  <c r="J67" i="2"/>
  <c r="J10" i="2"/>
  <c r="J62" i="2"/>
  <c r="J7" i="2"/>
  <c r="J14" i="2"/>
  <c r="J29" i="2"/>
  <c r="J64" i="2"/>
  <c r="J16" i="2"/>
  <c r="J58" i="2"/>
  <c r="J51" i="2"/>
  <c r="J21" i="2"/>
  <c r="J6" i="2"/>
  <c r="J23" i="2"/>
  <c r="J40" i="2"/>
  <c r="J49" i="2"/>
  <c r="J66" i="2"/>
  <c r="J59" i="2"/>
  <c r="J11" i="2"/>
  <c r="J25" i="2"/>
  <c r="J60" i="2"/>
  <c r="J55" i="2"/>
  <c r="J13" i="2"/>
  <c r="J57" i="2"/>
  <c r="J8" i="2"/>
  <c r="J32" i="2"/>
  <c r="J50" i="2"/>
  <c r="J63" i="2"/>
  <c r="J46" i="2"/>
  <c r="J61" i="2"/>
  <c r="J20" i="2"/>
  <c r="J28" i="2"/>
  <c r="J47" i="2"/>
  <c r="J30" i="2"/>
  <c r="J26" i="2"/>
  <c r="J22" i="2"/>
  <c r="J31" i="2"/>
  <c r="J37" i="2"/>
  <c r="J65" i="2"/>
</calcChain>
</file>

<file path=xl/sharedStrings.xml><?xml version="1.0" encoding="utf-8"?>
<sst xmlns="http://schemas.openxmlformats.org/spreadsheetml/2006/main" count="90" uniqueCount="71">
  <si>
    <t>middle</t>
  </si>
  <si>
    <t>O</t>
  </si>
  <si>
    <t>Z2</t>
  </si>
  <si>
    <t>N</t>
  </si>
  <si>
    <t>T</t>
  </si>
  <si>
    <t>M</t>
  </si>
  <si>
    <t>Y</t>
  </si>
  <si>
    <t>L</t>
  </si>
  <si>
    <t>D</t>
  </si>
  <si>
    <t>K</t>
  </si>
  <si>
    <t>P</t>
  </si>
  <si>
    <t>J</t>
  </si>
  <si>
    <t>Z1</t>
  </si>
  <si>
    <t>I</t>
  </si>
  <si>
    <t>Q</t>
  </si>
  <si>
    <t>H</t>
  </si>
  <si>
    <t>X</t>
  </si>
  <si>
    <t>G</t>
  </si>
  <si>
    <t>U</t>
  </si>
  <si>
    <t>F</t>
  </si>
  <si>
    <t>C</t>
  </si>
  <si>
    <t>E</t>
  </si>
  <si>
    <t>S</t>
  </si>
  <si>
    <t>R</t>
  </si>
  <si>
    <t>B</t>
  </si>
  <si>
    <t>A</t>
  </si>
  <si>
    <t>spot 11</t>
  </si>
  <si>
    <t>W</t>
  </si>
  <si>
    <t>spot 10</t>
  </si>
  <si>
    <t>V</t>
  </si>
  <si>
    <t>spot 9</t>
  </si>
  <si>
    <t>spot 8</t>
  </si>
  <si>
    <t>spot 7</t>
  </si>
  <si>
    <t>spot 6</t>
  </si>
  <si>
    <t>spot 5</t>
  </si>
  <si>
    <t>spot 4</t>
  </si>
  <si>
    <t>spot 3</t>
  </si>
  <si>
    <t>spot 2</t>
  </si>
  <si>
    <t>spot 1</t>
  </si>
  <si>
    <t>pixels/mm</t>
  </si>
  <si>
    <t>mm</t>
  </si>
  <si>
    <t>pixels</t>
  </si>
  <si>
    <t>scale</t>
  </si>
  <si>
    <t>0 (well)</t>
  </si>
  <si>
    <t>CaCO3 %</t>
  </si>
  <si>
    <t>Original core #</t>
  </si>
  <si>
    <t>distance</t>
  </si>
  <si>
    <t>Y-reset, mm</t>
  </si>
  <si>
    <t>X-reset, mm</t>
  </si>
  <si>
    <t>Distance from centre [m]</t>
  </si>
  <si>
    <t>Distance from centre [pixels]</t>
  </si>
  <si>
    <t>Re-label</t>
  </si>
  <si>
    <t>RMSE</t>
  </si>
  <si>
    <t>Adj R-sq</t>
  </si>
  <si>
    <t>DFE</t>
  </si>
  <si>
    <t>R-square</t>
  </si>
  <si>
    <t>SSE</t>
  </si>
  <si>
    <t>Goodness of Fit</t>
  </si>
  <si>
    <t>Value</t>
  </si>
  <si>
    <t>c1</t>
  </si>
  <si>
    <t>b1</t>
  </si>
  <si>
    <t>a1</t>
  </si>
  <si>
    <t>Upper</t>
  </si>
  <si>
    <t>Lower</t>
  </si>
  <si>
    <t>Coefficients and 95% Confidence Bounds</t>
  </si>
  <si>
    <t>val(a,b,c,x) = a*exp(-((x-b).^2)/(2*c^2))</t>
  </si>
  <si>
    <t>Gaussian Curve Fit (gauss1)</t>
  </si>
  <si>
    <t>Fit Name: RFC</t>
  </si>
  <si>
    <t>CaCO3</t>
  </si>
  <si>
    <t>distance, m</t>
  </si>
  <si>
    <t>Gaussian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</si>
</sst>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CaCO</a:t>
            </a:r>
            <a:r>
              <a:rPr lang="en-US" baseline="-25000"/>
              <a:t>3 </a:t>
            </a:r>
            <a:r>
              <a:rPr lang="en-US" i="1" baseline="0"/>
              <a:t>vs.</a:t>
            </a:r>
            <a:r>
              <a:rPr lang="en-US" baseline="0"/>
              <a:t> Distance from the injection well</a:t>
            </a:r>
            <a:endParaRPr lang="en-US" baseline="-25000"/>
          </a:p>
        </c:rich>
      </c:tx>
      <c:layout>
        <c:manualLayout>
          <c:xMode val="edge"/>
          <c:yMode val="edge"/>
          <c:x val="0.20846465575240131"/>
          <c:y val="2.212407494976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24182660711753"/>
          <c:y val="0.10398259122476945"/>
          <c:w val="0.84907946881523355"/>
          <c:h val="0.764471513208499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dPt>
            <c:idx val="65"/>
            <c:marker>
              <c:symbol val="circle"/>
              <c:size val="5"/>
              <c:spPr>
                <a:noFill/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B4-4BDC-A53B-89998353BCB2}"/>
              </c:ext>
            </c:extLst>
          </c:dPt>
          <c:xVal>
            <c:numRef>
              <c:f>'CaCO3 distribution'!$F$3:$F$68</c:f>
              <c:numCache>
                <c:formatCode>0.000</c:formatCode>
                <c:ptCount val="66"/>
                <c:pt idx="0">
                  <c:v>0.37226697728653524</c:v>
                </c:pt>
                <c:pt idx="1">
                  <c:v>0.21726862195567712</c:v>
                </c:pt>
                <c:pt idx="2">
                  <c:v>0.10873988370535531</c:v>
                </c:pt>
                <c:pt idx="3">
                  <c:v>0.17719954091058063</c:v>
                </c:pt>
                <c:pt idx="4">
                  <c:v>0.25647019254167736</c:v>
                </c:pt>
                <c:pt idx="5">
                  <c:v>0.32832548221379276</c:v>
                </c:pt>
                <c:pt idx="6">
                  <c:v>0.37333750128112742</c:v>
                </c:pt>
                <c:pt idx="7">
                  <c:v>0.30224840695181554</c:v>
                </c:pt>
                <c:pt idx="8">
                  <c:v>0.23934474845150455</c:v>
                </c:pt>
                <c:pt idx="9">
                  <c:v>0.27722822079529391</c:v>
                </c:pt>
                <c:pt idx="10">
                  <c:v>0.32040033851021127</c:v>
                </c:pt>
                <c:pt idx="11">
                  <c:v>0.26242962610957504</c:v>
                </c:pt>
                <c:pt idx="12">
                  <c:v>0.21171171171171171</c:v>
                </c:pt>
                <c:pt idx="13">
                  <c:v>0.37109385401313794</c:v>
                </c:pt>
                <c:pt idx="14">
                  <c:v>0.33837121954645089</c:v>
                </c:pt>
                <c:pt idx="15">
                  <c:v>0.28229484356436146</c:v>
                </c:pt>
                <c:pt idx="16">
                  <c:v>0.2308430567315497</c:v>
                </c:pt>
                <c:pt idx="17">
                  <c:v>0.38490190672705998</c:v>
                </c:pt>
                <c:pt idx="18">
                  <c:v>0.32698488349303223</c:v>
                </c:pt>
                <c:pt idx="19">
                  <c:v>0.27377656165899578</c:v>
                </c:pt>
                <c:pt idx="20">
                  <c:v>0.25233904620070335</c:v>
                </c:pt>
                <c:pt idx="21">
                  <c:v>0.29004349969996684</c:v>
                </c:pt>
                <c:pt idx="22">
                  <c:v>0.29799624853766349</c:v>
                </c:pt>
                <c:pt idx="23">
                  <c:v>0.33252086033057748</c:v>
                </c:pt>
                <c:pt idx="24">
                  <c:v>0.3470594939580251</c:v>
                </c:pt>
                <c:pt idx="25">
                  <c:v>0.17216627580284447</c:v>
                </c:pt>
                <c:pt idx="26">
                  <c:v>0.22853256980085818</c:v>
                </c:pt>
                <c:pt idx="27">
                  <c:v>0.28516113682449107</c:v>
                </c:pt>
                <c:pt idx="28">
                  <c:v>0.33655104365216537</c:v>
                </c:pt>
                <c:pt idx="29">
                  <c:v>0.19639910238651559</c:v>
                </c:pt>
                <c:pt idx="30">
                  <c:v>0.24871504075109757</c:v>
                </c:pt>
                <c:pt idx="31">
                  <c:v>0.29628749608174221</c:v>
                </c:pt>
                <c:pt idx="32">
                  <c:v>0.33955179450399114</c:v>
                </c:pt>
                <c:pt idx="33">
                  <c:v>0.32087897553214695</c:v>
                </c:pt>
                <c:pt idx="34">
                  <c:v>0.25968803995238304</c:v>
                </c:pt>
                <c:pt idx="35">
                  <c:v>0.19308293819242811</c:v>
                </c:pt>
                <c:pt idx="37">
                  <c:v>0.22379840662500025</c:v>
                </c:pt>
                <c:pt idx="38">
                  <c:v>0.2742424310077109</c:v>
                </c:pt>
                <c:pt idx="39">
                  <c:v>0.30146439388554791</c:v>
                </c:pt>
                <c:pt idx="40">
                  <c:v>0.3423744304544476</c:v>
                </c:pt>
                <c:pt idx="41">
                  <c:v>0.30970521838559356</c:v>
                </c:pt>
                <c:pt idx="43">
                  <c:v>0.1674359921286602</c:v>
                </c:pt>
                <c:pt idx="44">
                  <c:v>9.3276249544025233E-2</c:v>
                </c:pt>
                <c:pt idx="45">
                  <c:v>0.23339197426537467</c:v>
                </c:pt>
                <c:pt idx="46">
                  <c:v>0.18639289552096636</c:v>
                </c:pt>
                <c:pt idx="47">
                  <c:v>0.35745063334620614</c:v>
                </c:pt>
                <c:pt idx="48">
                  <c:v>0.372674196385054</c:v>
                </c:pt>
                <c:pt idx="51">
                  <c:v>9.354495817381224E-2</c:v>
                </c:pt>
                <c:pt idx="52">
                  <c:v>0.10052182653823771</c:v>
                </c:pt>
                <c:pt idx="53">
                  <c:v>0.2658964247455694</c:v>
                </c:pt>
                <c:pt idx="54">
                  <c:v>0.45992594513698093</c:v>
                </c:pt>
                <c:pt idx="55">
                  <c:v>0.47</c:v>
                </c:pt>
                <c:pt idx="56">
                  <c:v>0.10310686399935826</c:v>
                </c:pt>
                <c:pt idx="57">
                  <c:v>0.46660108551678042</c:v>
                </c:pt>
                <c:pt idx="58">
                  <c:v>0.44815083927435623</c:v>
                </c:pt>
                <c:pt idx="59">
                  <c:v>0.46374821013390699</c:v>
                </c:pt>
                <c:pt idx="60">
                  <c:v>1.3654995105226371E-2</c:v>
                </c:pt>
                <c:pt idx="61">
                  <c:v>0.46083721640195485</c:v>
                </c:pt>
                <c:pt idx="62">
                  <c:v>0.12988819775826385</c:v>
                </c:pt>
                <c:pt idx="63">
                  <c:v>0.45114767302017655</c:v>
                </c:pt>
                <c:pt idx="64">
                  <c:v>0.46732520268147049</c:v>
                </c:pt>
                <c:pt idx="65">
                  <c:v>3.0533497287713061E-2</c:v>
                </c:pt>
              </c:numCache>
            </c:numRef>
          </c:xVal>
          <c:yVal>
            <c:numRef>
              <c:f>'CaCO3 distribution'!$O$3:$O$68</c:f>
              <c:numCache>
                <c:formatCode>0.000</c:formatCode>
                <c:ptCount val="66"/>
                <c:pt idx="0">
                  <c:v>4.5936155670464468E-2</c:v>
                </c:pt>
                <c:pt idx="1">
                  <c:v>0.15089568981214574</c:v>
                </c:pt>
                <c:pt idx="2">
                  <c:v>1.0186448385628719E-2</c:v>
                </c:pt>
                <c:pt idx="3">
                  <c:v>0.13426500310318859</c:v>
                </c:pt>
                <c:pt idx="4">
                  <c:v>0.13629845657909903</c:v>
                </c:pt>
                <c:pt idx="5">
                  <c:v>7.9140202459232478E-2</c:v>
                </c:pt>
                <c:pt idx="6">
                  <c:v>5.2691566761963543E-2</c:v>
                </c:pt>
                <c:pt idx="7">
                  <c:v>0.13004762106107734</c:v>
                </c:pt>
                <c:pt idx="8">
                  <c:v>0.13549366829824955</c:v>
                </c:pt>
                <c:pt idx="9">
                  <c:v>0.13018354860639053</c:v>
                </c:pt>
                <c:pt idx="10">
                  <c:v>7.0739478251692078E-2</c:v>
                </c:pt>
                <c:pt idx="11">
                  <c:v>0.12532386043510566</c:v>
                </c:pt>
                <c:pt idx="12">
                  <c:v>0.12483399734395764</c:v>
                </c:pt>
                <c:pt idx="13">
                  <c:v>6.8839902858210816E-2</c:v>
                </c:pt>
                <c:pt idx="14">
                  <c:v>4.9819168173599694E-2</c:v>
                </c:pt>
                <c:pt idx="15">
                  <c:v>0.11023516178541343</c:v>
                </c:pt>
                <c:pt idx="16">
                  <c:v>0.11598746081504738</c:v>
                </c:pt>
                <c:pt idx="17">
                  <c:v>7.2661059568195713E-2</c:v>
                </c:pt>
                <c:pt idx="18">
                  <c:v>7.3497013079188489E-2</c:v>
                </c:pt>
                <c:pt idx="19">
                  <c:v>8.5462119681338058E-2</c:v>
                </c:pt>
                <c:pt idx="20">
                  <c:v>0.12933603234812702</c:v>
                </c:pt>
                <c:pt idx="21">
                  <c:v>0.1232843543332722</c:v>
                </c:pt>
                <c:pt idx="22">
                  <c:v>8.3021975510245524E-2</c:v>
                </c:pt>
                <c:pt idx="23">
                  <c:v>8.0668737438333762E-2</c:v>
                </c:pt>
                <c:pt idx="25">
                  <c:v>9.016964908203591E-2</c:v>
                </c:pt>
                <c:pt idx="26">
                  <c:v>0.13050189895515302</c:v>
                </c:pt>
                <c:pt idx="27">
                  <c:v>0.1036478165196234</c:v>
                </c:pt>
                <c:pt idx="28">
                  <c:v>5.9223931768975155E-2</c:v>
                </c:pt>
                <c:pt idx="29">
                  <c:v>0.16598687732739142</c:v>
                </c:pt>
                <c:pt idx="30">
                  <c:v>0.11593102382905003</c:v>
                </c:pt>
                <c:pt idx="31">
                  <c:v>9.1802863256209705E-2</c:v>
                </c:pt>
                <c:pt idx="37">
                  <c:v>0.13220640115309976</c:v>
                </c:pt>
                <c:pt idx="38">
                  <c:v>0.10907020163214459</c:v>
                </c:pt>
                <c:pt idx="39">
                  <c:v>8.2780059755030361E-2</c:v>
                </c:pt>
                <c:pt idx="40">
                  <c:v>3.9168945739123835E-2</c:v>
                </c:pt>
                <c:pt idx="41">
                  <c:v>6.3740458314407847E-2</c:v>
                </c:pt>
                <c:pt idx="43">
                  <c:v>7.5799773006955409E-2</c:v>
                </c:pt>
                <c:pt idx="44">
                  <c:v>5.4575002184691669E-2</c:v>
                </c:pt>
                <c:pt idx="45">
                  <c:v>0.16808704017852316</c:v>
                </c:pt>
                <c:pt idx="46">
                  <c:v>0.10856187219754886</c:v>
                </c:pt>
                <c:pt idx="47">
                  <c:v>5.7740689419197452E-2</c:v>
                </c:pt>
                <c:pt idx="48">
                  <c:v>4.167169782030937E-2</c:v>
                </c:pt>
                <c:pt idx="51">
                  <c:v>6.9389763779528157E-2</c:v>
                </c:pt>
                <c:pt idx="52">
                  <c:v>2.3208879919274044E-2</c:v>
                </c:pt>
                <c:pt idx="53">
                  <c:v>0.13497536945813002</c:v>
                </c:pt>
                <c:pt idx="54">
                  <c:v>2.7737226277373059E-2</c:v>
                </c:pt>
                <c:pt idx="55">
                  <c:v>2.4665257223396481E-2</c:v>
                </c:pt>
                <c:pt idx="56">
                  <c:v>5.7741440981093392E-2</c:v>
                </c:pt>
                <c:pt idx="57">
                  <c:v>3.3538672142368012E-2</c:v>
                </c:pt>
                <c:pt idx="58">
                  <c:v>2.4691358024691013E-2</c:v>
                </c:pt>
                <c:pt idx="59">
                  <c:v>2.6640026640027546E-2</c:v>
                </c:pt>
                <c:pt idx="60">
                  <c:v>1.253616200578599E-2</c:v>
                </c:pt>
                <c:pt idx="61">
                  <c:v>3.1271716469770006E-2</c:v>
                </c:pt>
                <c:pt idx="62">
                  <c:v>2.9028436018957153E-2</c:v>
                </c:pt>
                <c:pt idx="63">
                  <c:v>3.1754294638209335E-2</c:v>
                </c:pt>
                <c:pt idx="64">
                  <c:v>2.4440977639105591E-2</c:v>
                </c:pt>
                <c:pt idx="65">
                  <c:v>1.1370950439819533E-2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E9-4C86-969A-5395356D4F75}"/>
            </c:ext>
          </c:extLst>
        </c:ser>
        <c:ser>
          <c:idx val="1"/>
          <c:order val="1"/>
          <c:tx>
            <c:strRef>
              <c:f>'Gaussian fit'!$F$1:$G$1</c:f>
              <c:strCache>
                <c:ptCount val="1"/>
                <c:pt idx="0">
                  <c:v>Gaussian equation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'Gaussian fit'!$F$4:$F$239</c:f>
              <c:numCache>
                <c:formatCode>General</c:formatCode>
                <c:ptCount val="236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1.7999999999999999E-2</c:v>
                </c:pt>
                <c:pt idx="10">
                  <c:v>0.02</c:v>
                </c:pt>
                <c:pt idx="11">
                  <c:v>2.1999999999999999E-2</c:v>
                </c:pt>
                <c:pt idx="12">
                  <c:v>2.4E-2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0.03</c:v>
                </c:pt>
                <c:pt idx="16">
                  <c:v>3.2000000000000001E-2</c:v>
                </c:pt>
                <c:pt idx="17">
                  <c:v>3.4000000000000002E-2</c:v>
                </c:pt>
                <c:pt idx="18">
                  <c:v>3.5999999999999997E-2</c:v>
                </c:pt>
                <c:pt idx="19">
                  <c:v>3.7999999999999999E-2</c:v>
                </c:pt>
                <c:pt idx="20">
                  <c:v>0.04</c:v>
                </c:pt>
                <c:pt idx="21">
                  <c:v>4.2000000000000003E-2</c:v>
                </c:pt>
                <c:pt idx="22">
                  <c:v>4.3999999999999997E-2</c:v>
                </c:pt>
                <c:pt idx="23">
                  <c:v>4.5999999999999999E-2</c:v>
                </c:pt>
                <c:pt idx="24">
                  <c:v>4.8000000000000001E-2</c:v>
                </c:pt>
                <c:pt idx="25">
                  <c:v>0.05</c:v>
                </c:pt>
                <c:pt idx="26">
                  <c:v>5.1999999999999998E-2</c:v>
                </c:pt>
                <c:pt idx="27">
                  <c:v>5.3999999999999999E-2</c:v>
                </c:pt>
                <c:pt idx="28">
                  <c:v>5.6000000000000001E-2</c:v>
                </c:pt>
                <c:pt idx="29">
                  <c:v>5.8000000000000003E-2</c:v>
                </c:pt>
                <c:pt idx="30">
                  <c:v>0.06</c:v>
                </c:pt>
                <c:pt idx="31">
                  <c:v>6.2E-2</c:v>
                </c:pt>
                <c:pt idx="32">
                  <c:v>6.4000000000000001E-2</c:v>
                </c:pt>
                <c:pt idx="33">
                  <c:v>6.6000000000000003E-2</c:v>
                </c:pt>
                <c:pt idx="34">
                  <c:v>6.8000000000000005E-2</c:v>
                </c:pt>
                <c:pt idx="35">
                  <c:v>7.0000000000000007E-2</c:v>
                </c:pt>
                <c:pt idx="36">
                  <c:v>7.1999999999999995E-2</c:v>
                </c:pt>
                <c:pt idx="37">
                  <c:v>7.3999999999999996E-2</c:v>
                </c:pt>
                <c:pt idx="38">
                  <c:v>7.5999999999999998E-2</c:v>
                </c:pt>
                <c:pt idx="39">
                  <c:v>7.8E-2</c:v>
                </c:pt>
                <c:pt idx="40">
                  <c:v>0.08</c:v>
                </c:pt>
                <c:pt idx="41">
                  <c:v>8.2000000000000003E-2</c:v>
                </c:pt>
                <c:pt idx="42">
                  <c:v>8.4000000000000005E-2</c:v>
                </c:pt>
                <c:pt idx="43">
                  <c:v>8.5999999999999993E-2</c:v>
                </c:pt>
                <c:pt idx="44">
                  <c:v>8.7999999999999995E-2</c:v>
                </c:pt>
                <c:pt idx="45">
                  <c:v>0.09</c:v>
                </c:pt>
                <c:pt idx="46">
                  <c:v>9.1999999999999998E-2</c:v>
                </c:pt>
                <c:pt idx="47">
                  <c:v>9.4E-2</c:v>
                </c:pt>
                <c:pt idx="48">
                  <c:v>9.6000000000000002E-2</c:v>
                </c:pt>
                <c:pt idx="49">
                  <c:v>9.8000000000000004E-2</c:v>
                </c:pt>
                <c:pt idx="50">
                  <c:v>0.1</c:v>
                </c:pt>
                <c:pt idx="51">
                  <c:v>0.10199999999999999</c:v>
                </c:pt>
                <c:pt idx="52">
                  <c:v>0.104</c:v>
                </c:pt>
                <c:pt idx="53">
                  <c:v>0.106</c:v>
                </c:pt>
                <c:pt idx="54">
                  <c:v>0.108</c:v>
                </c:pt>
                <c:pt idx="55">
                  <c:v>0.11</c:v>
                </c:pt>
                <c:pt idx="56">
                  <c:v>0.112</c:v>
                </c:pt>
                <c:pt idx="57">
                  <c:v>0.114</c:v>
                </c:pt>
                <c:pt idx="58">
                  <c:v>0.11600000000000001</c:v>
                </c:pt>
                <c:pt idx="59">
                  <c:v>0.11799999999999999</c:v>
                </c:pt>
                <c:pt idx="60">
                  <c:v>0.12</c:v>
                </c:pt>
                <c:pt idx="61">
                  <c:v>0.122</c:v>
                </c:pt>
                <c:pt idx="62">
                  <c:v>0.124</c:v>
                </c:pt>
                <c:pt idx="63">
                  <c:v>0.126</c:v>
                </c:pt>
                <c:pt idx="64">
                  <c:v>0.128</c:v>
                </c:pt>
                <c:pt idx="65">
                  <c:v>0.13</c:v>
                </c:pt>
                <c:pt idx="66">
                  <c:v>0.13200000000000001</c:v>
                </c:pt>
                <c:pt idx="67">
                  <c:v>0.13400000000000001</c:v>
                </c:pt>
                <c:pt idx="68">
                  <c:v>0.13600000000000001</c:v>
                </c:pt>
                <c:pt idx="69">
                  <c:v>0.13800000000000001</c:v>
                </c:pt>
                <c:pt idx="70">
                  <c:v>0.14000000000000001</c:v>
                </c:pt>
                <c:pt idx="71">
                  <c:v>0.14199999999999999</c:v>
                </c:pt>
                <c:pt idx="72">
                  <c:v>0.14399999999999999</c:v>
                </c:pt>
                <c:pt idx="73">
                  <c:v>0.14599999999999999</c:v>
                </c:pt>
                <c:pt idx="74">
                  <c:v>0.14799999999999999</c:v>
                </c:pt>
                <c:pt idx="75">
                  <c:v>0.15</c:v>
                </c:pt>
                <c:pt idx="76">
                  <c:v>0.152</c:v>
                </c:pt>
                <c:pt idx="77">
                  <c:v>0.154</c:v>
                </c:pt>
                <c:pt idx="78">
                  <c:v>0.156</c:v>
                </c:pt>
                <c:pt idx="79">
                  <c:v>0.158</c:v>
                </c:pt>
                <c:pt idx="80">
                  <c:v>0.16</c:v>
                </c:pt>
                <c:pt idx="81">
                  <c:v>0.16200000000000001</c:v>
                </c:pt>
                <c:pt idx="82">
                  <c:v>0.16400000000000001</c:v>
                </c:pt>
                <c:pt idx="83">
                  <c:v>0.16600000000000001</c:v>
                </c:pt>
                <c:pt idx="84">
                  <c:v>0.16800000000000001</c:v>
                </c:pt>
                <c:pt idx="85">
                  <c:v>0.17</c:v>
                </c:pt>
                <c:pt idx="86">
                  <c:v>0.17199999999999999</c:v>
                </c:pt>
                <c:pt idx="87">
                  <c:v>0.17399999999999999</c:v>
                </c:pt>
                <c:pt idx="88">
                  <c:v>0.17599999999999999</c:v>
                </c:pt>
                <c:pt idx="89">
                  <c:v>0.17799999999999999</c:v>
                </c:pt>
                <c:pt idx="90">
                  <c:v>0.18</c:v>
                </c:pt>
                <c:pt idx="91">
                  <c:v>0.182</c:v>
                </c:pt>
                <c:pt idx="92">
                  <c:v>0.184</c:v>
                </c:pt>
                <c:pt idx="93">
                  <c:v>0.186</c:v>
                </c:pt>
                <c:pt idx="94">
                  <c:v>0.188</c:v>
                </c:pt>
                <c:pt idx="95">
                  <c:v>0.19</c:v>
                </c:pt>
                <c:pt idx="96">
                  <c:v>0.192</c:v>
                </c:pt>
                <c:pt idx="97">
                  <c:v>0.19400000000000001</c:v>
                </c:pt>
                <c:pt idx="98">
                  <c:v>0.19600000000000001</c:v>
                </c:pt>
                <c:pt idx="99">
                  <c:v>0.19800000000000001</c:v>
                </c:pt>
                <c:pt idx="100">
                  <c:v>0.2</c:v>
                </c:pt>
                <c:pt idx="101">
                  <c:v>0.20200000000000001</c:v>
                </c:pt>
                <c:pt idx="102">
                  <c:v>0.20399999999999999</c:v>
                </c:pt>
                <c:pt idx="103">
                  <c:v>0.20599999999999999</c:v>
                </c:pt>
                <c:pt idx="104">
                  <c:v>0.20799999999999999</c:v>
                </c:pt>
                <c:pt idx="105">
                  <c:v>0.21</c:v>
                </c:pt>
                <c:pt idx="106">
                  <c:v>0.21199999999999999</c:v>
                </c:pt>
                <c:pt idx="107">
                  <c:v>0.214</c:v>
                </c:pt>
                <c:pt idx="108">
                  <c:v>0.216</c:v>
                </c:pt>
                <c:pt idx="109">
                  <c:v>0.218</c:v>
                </c:pt>
                <c:pt idx="110">
                  <c:v>0.22</c:v>
                </c:pt>
                <c:pt idx="111">
                  <c:v>0.222</c:v>
                </c:pt>
                <c:pt idx="112">
                  <c:v>0.224</c:v>
                </c:pt>
                <c:pt idx="113">
                  <c:v>0.22600000000000001</c:v>
                </c:pt>
                <c:pt idx="114">
                  <c:v>0.22800000000000001</c:v>
                </c:pt>
                <c:pt idx="115">
                  <c:v>0.23</c:v>
                </c:pt>
                <c:pt idx="116">
                  <c:v>0.23200000000000001</c:v>
                </c:pt>
                <c:pt idx="117">
                  <c:v>0.23400000000000001</c:v>
                </c:pt>
                <c:pt idx="118">
                  <c:v>0.23599999999999999</c:v>
                </c:pt>
                <c:pt idx="119">
                  <c:v>0.23799999999999999</c:v>
                </c:pt>
                <c:pt idx="120">
                  <c:v>0.24</c:v>
                </c:pt>
                <c:pt idx="121">
                  <c:v>0.24199999999999999</c:v>
                </c:pt>
                <c:pt idx="122">
                  <c:v>0.24399999999999999</c:v>
                </c:pt>
                <c:pt idx="123">
                  <c:v>0.246</c:v>
                </c:pt>
                <c:pt idx="124">
                  <c:v>0.248</c:v>
                </c:pt>
                <c:pt idx="125">
                  <c:v>0.25</c:v>
                </c:pt>
                <c:pt idx="126">
                  <c:v>0.252</c:v>
                </c:pt>
                <c:pt idx="127">
                  <c:v>0.254</c:v>
                </c:pt>
                <c:pt idx="128">
                  <c:v>0.25600000000000001</c:v>
                </c:pt>
                <c:pt idx="129">
                  <c:v>0.25800000000000001</c:v>
                </c:pt>
                <c:pt idx="130">
                  <c:v>0.26</c:v>
                </c:pt>
                <c:pt idx="131">
                  <c:v>0.26200000000000001</c:v>
                </c:pt>
                <c:pt idx="132">
                  <c:v>0.26400000000000001</c:v>
                </c:pt>
                <c:pt idx="133">
                  <c:v>0.26600000000000001</c:v>
                </c:pt>
                <c:pt idx="134">
                  <c:v>0.26800000000000002</c:v>
                </c:pt>
                <c:pt idx="135">
                  <c:v>0.27</c:v>
                </c:pt>
                <c:pt idx="136">
                  <c:v>0.27200000000000002</c:v>
                </c:pt>
                <c:pt idx="137">
                  <c:v>0.27400000000000002</c:v>
                </c:pt>
                <c:pt idx="138">
                  <c:v>0.27600000000000002</c:v>
                </c:pt>
                <c:pt idx="139">
                  <c:v>0.27800000000000002</c:v>
                </c:pt>
                <c:pt idx="140">
                  <c:v>0.28000000000000003</c:v>
                </c:pt>
                <c:pt idx="141">
                  <c:v>0.28199999999999997</c:v>
                </c:pt>
                <c:pt idx="142">
                  <c:v>0.28399999999999997</c:v>
                </c:pt>
                <c:pt idx="143">
                  <c:v>0.28599999999999998</c:v>
                </c:pt>
                <c:pt idx="144">
                  <c:v>0.28799999999999998</c:v>
                </c:pt>
                <c:pt idx="145">
                  <c:v>0.28999999999999998</c:v>
                </c:pt>
                <c:pt idx="146">
                  <c:v>0.29199999999999998</c:v>
                </c:pt>
                <c:pt idx="147">
                  <c:v>0.29399999999999998</c:v>
                </c:pt>
                <c:pt idx="148">
                  <c:v>0.29599999999999999</c:v>
                </c:pt>
                <c:pt idx="149">
                  <c:v>0.29799999999999999</c:v>
                </c:pt>
                <c:pt idx="150">
                  <c:v>0.3</c:v>
                </c:pt>
                <c:pt idx="151">
                  <c:v>0.30199999999999999</c:v>
                </c:pt>
                <c:pt idx="152">
                  <c:v>0.30399999999999999</c:v>
                </c:pt>
                <c:pt idx="153">
                  <c:v>0.30599999999999999</c:v>
                </c:pt>
                <c:pt idx="154">
                  <c:v>0.308</c:v>
                </c:pt>
                <c:pt idx="155">
                  <c:v>0.31</c:v>
                </c:pt>
                <c:pt idx="156">
                  <c:v>0.312</c:v>
                </c:pt>
                <c:pt idx="157">
                  <c:v>0.314</c:v>
                </c:pt>
                <c:pt idx="158">
                  <c:v>0.316</c:v>
                </c:pt>
                <c:pt idx="159">
                  <c:v>0.318</c:v>
                </c:pt>
                <c:pt idx="160">
                  <c:v>0.32</c:v>
                </c:pt>
                <c:pt idx="161">
                  <c:v>0.32200000000000001</c:v>
                </c:pt>
                <c:pt idx="162">
                  <c:v>0.32400000000000001</c:v>
                </c:pt>
                <c:pt idx="163">
                  <c:v>0.32600000000000001</c:v>
                </c:pt>
                <c:pt idx="164">
                  <c:v>0.32800000000000001</c:v>
                </c:pt>
                <c:pt idx="165">
                  <c:v>0.33</c:v>
                </c:pt>
                <c:pt idx="166">
                  <c:v>0.33200000000000002</c:v>
                </c:pt>
                <c:pt idx="167">
                  <c:v>0.33400000000000002</c:v>
                </c:pt>
                <c:pt idx="168">
                  <c:v>0.33600000000000002</c:v>
                </c:pt>
                <c:pt idx="169">
                  <c:v>0.33800000000000002</c:v>
                </c:pt>
                <c:pt idx="170">
                  <c:v>0.34</c:v>
                </c:pt>
                <c:pt idx="171">
                  <c:v>0.34200000000000003</c:v>
                </c:pt>
                <c:pt idx="172">
                  <c:v>0.34399999999999997</c:v>
                </c:pt>
                <c:pt idx="173">
                  <c:v>0.34599999999999997</c:v>
                </c:pt>
                <c:pt idx="174">
                  <c:v>0.34799999999999998</c:v>
                </c:pt>
                <c:pt idx="175">
                  <c:v>0.35</c:v>
                </c:pt>
                <c:pt idx="176">
                  <c:v>0.35199999999999998</c:v>
                </c:pt>
                <c:pt idx="177">
                  <c:v>0.35399999999999998</c:v>
                </c:pt>
                <c:pt idx="178">
                  <c:v>0.35599999999999998</c:v>
                </c:pt>
                <c:pt idx="179">
                  <c:v>0.35799999999999998</c:v>
                </c:pt>
                <c:pt idx="180">
                  <c:v>0.36</c:v>
                </c:pt>
                <c:pt idx="181">
                  <c:v>0.36199999999999999</c:v>
                </c:pt>
                <c:pt idx="182">
                  <c:v>0.36399999999999999</c:v>
                </c:pt>
                <c:pt idx="183">
                  <c:v>0.36599999999999999</c:v>
                </c:pt>
                <c:pt idx="184">
                  <c:v>0.36799999999999999</c:v>
                </c:pt>
                <c:pt idx="185">
                  <c:v>0.37</c:v>
                </c:pt>
                <c:pt idx="186">
                  <c:v>0.372</c:v>
                </c:pt>
                <c:pt idx="187">
                  <c:v>0.374</c:v>
                </c:pt>
                <c:pt idx="188">
                  <c:v>0.376</c:v>
                </c:pt>
                <c:pt idx="189">
                  <c:v>0.378</c:v>
                </c:pt>
                <c:pt idx="190">
                  <c:v>0.38</c:v>
                </c:pt>
                <c:pt idx="191">
                  <c:v>0.38200000000000001</c:v>
                </c:pt>
                <c:pt idx="192">
                  <c:v>0.38400000000000001</c:v>
                </c:pt>
                <c:pt idx="193">
                  <c:v>0.38600000000000001</c:v>
                </c:pt>
                <c:pt idx="194">
                  <c:v>0.38800000000000001</c:v>
                </c:pt>
                <c:pt idx="195">
                  <c:v>0.39</c:v>
                </c:pt>
                <c:pt idx="196">
                  <c:v>0.39200000000000002</c:v>
                </c:pt>
                <c:pt idx="197">
                  <c:v>0.39400000000000002</c:v>
                </c:pt>
                <c:pt idx="198">
                  <c:v>0.39600000000000002</c:v>
                </c:pt>
                <c:pt idx="199">
                  <c:v>0.39800000000000002</c:v>
                </c:pt>
                <c:pt idx="200">
                  <c:v>0.4</c:v>
                </c:pt>
                <c:pt idx="201">
                  <c:v>0.40200000000000002</c:v>
                </c:pt>
                <c:pt idx="202">
                  <c:v>0.40400000000000003</c:v>
                </c:pt>
                <c:pt idx="203">
                  <c:v>0.40600000000000003</c:v>
                </c:pt>
                <c:pt idx="204">
                  <c:v>0.40799999999999997</c:v>
                </c:pt>
                <c:pt idx="205">
                  <c:v>0.41</c:v>
                </c:pt>
                <c:pt idx="206">
                  <c:v>0.41199999999999998</c:v>
                </c:pt>
                <c:pt idx="207">
                  <c:v>0.41399999999999998</c:v>
                </c:pt>
                <c:pt idx="208">
                  <c:v>0.41599999999999998</c:v>
                </c:pt>
                <c:pt idx="209">
                  <c:v>0.41799999999999998</c:v>
                </c:pt>
                <c:pt idx="210">
                  <c:v>0.42</c:v>
                </c:pt>
                <c:pt idx="211">
                  <c:v>0.42199999999999999</c:v>
                </c:pt>
                <c:pt idx="212">
                  <c:v>0.42399999999999999</c:v>
                </c:pt>
                <c:pt idx="213">
                  <c:v>0.42599999999999999</c:v>
                </c:pt>
                <c:pt idx="214">
                  <c:v>0.42799999999999999</c:v>
                </c:pt>
                <c:pt idx="215">
                  <c:v>0.43</c:v>
                </c:pt>
                <c:pt idx="216">
                  <c:v>0.432</c:v>
                </c:pt>
                <c:pt idx="217">
                  <c:v>0.434</c:v>
                </c:pt>
                <c:pt idx="218">
                  <c:v>0.436</c:v>
                </c:pt>
                <c:pt idx="219">
                  <c:v>0.438</c:v>
                </c:pt>
                <c:pt idx="220">
                  <c:v>0.44</c:v>
                </c:pt>
                <c:pt idx="221">
                  <c:v>0.442</c:v>
                </c:pt>
                <c:pt idx="222">
                  <c:v>0.44400000000000001</c:v>
                </c:pt>
                <c:pt idx="223">
                  <c:v>0.44600000000000001</c:v>
                </c:pt>
                <c:pt idx="224">
                  <c:v>0.44800000000000001</c:v>
                </c:pt>
                <c:pt idx="225">
                  <c:v>0.45</c:v>
                </c:pt>
                <c:pt idx="226">
                  <c:v>0.45200000000000001</c:v>
                </c:pt>
                <c:pt idx="227">
                  <c:v>0.45400000000000001</c:v>
                </c:pt>
                <c:pt idx="228">
                  <c:v>0.45600000000000002</c:v>
                </c:pt>
                <c:pt idx="229">
                  <c:v>0.45800000000000002</c:v>
                </c:pt>
                <c:pt idx="230">
                  <c:v>0.46</c:v>
                </c:pt>
                <c:pt idx="231">
                  <c:v>0.46200000000000002</c:v>
                </c:pt>
                <c:pt idx="232">
                  <c:v>0.46400000000000002</c:v>
                </c:pt>
                <c:pt idx="233">
                  <c:v>0.46600000000000003</c:v>
                </c:pt>
                <c:pt idx="234">
                  <c:v>0.46800000000000003</c:v>
                </c:pt>
                <c:pt idx="235">
                  <c:v>0.47</c:v>
                </c:pt>
              </c:numCache>
            </c:numRef>
          </c:xVal>
          <c:yVal>
            <c:numRef>
              <c:f>'Gaussian fit'!$G$4:$G$239</c:f>
              <c:numCache>
                <c:formatCode>0.0000</c:formatCode>
                <c:ptCount val="236"/>
                <c:pt idx="0">
                  <c:v>5.5805804289247272E-3</c:v>
                </c:pt>
                <c:pt idx="1">
                  <c:v>5.8863242680901639E-3</c:v>
                </c:pt>
                <c:pt idx="2">
                  <c:v>6.2059866227223209E-3</c:v>
                </c:pt>
                <c:pt idx="3">
                  <c:v>6.5400237883186472E-3</c:v>
                </c:pt>
                <c:pt idx="4">
                  <c:v>6.8888965287433367E-3</c:v>
                </c:pt>
                <c:pt idx="5">
                  <c:v>7.2530694536177207E-3</c:v>
                </c:pt>
                <c:pt idx="6">
                  <c:v>7.6330103533520065E-3</c:v>
                </c:pt>
                <c:pt idx="7">
                  <c:v>8.0291894914269503E-3</c:v>
                </c:pt>
                <c:pt idx="8">
                  <c:v>8.4420788536533394E-3</c:v>
                </c:pt>
                <c:pt idx="9">
                  <c:v>8.8721513542637312E-3</c:v>
                </c:pt>
                <c:pt idx="10">
                  <c:v>9.3198799988248038E-3</c:v>
                </c:pt>
                <c:pt idx="11">
                  <c:v>9.7857370040991404E-3</c:v>
                </c:pt>
                <c:pt idx="12">
                  <c:v>1.027019287513317E-2</c:v>
                </c:pt>
                <c:pt idx="13">
                  <c:v>1.0773715440001573E-2</c:v>
                </c:pt>
                <c:pt idx="14">
                  <c:v>1.1296768842798975E-2</c:v>
                </c:pt>
                <c:pt idx="15">
                  <c:v>1.1839812495635383E-2</c:v>
                </c:pt>
                <c:pt idx="16">
                  <c:v>1.2403299990563358E-2</c:v>
                </c:pt>
                <c:pt idx="17">
                  <c:v>1.2987677972541131E-2</c:v>
                </c:pt>
                <c:pt idx="18">
                  <c:v>1.3593384974716384E-2</c:v>
                </c:pt>
                <c:pt idx="19">
                  <c:v>1.4220850217500318E-2</c:v>
                </c:pt>
                <c:pt idx="20">
                  <c:v>1.4870492373089156E-2</c:v>
                </c:pt>
                <c:pt idx="21">
                  <c:v>1.5542718297281021E-2</c:v>
                </c:pt>
                <c:pt idx="22">
                  <c:v>1.6237921730628373E-2</c:v>
                </c:pt>
                <c:pt idx="23">
                  <c:v>1.6956481971160387E-2</c:v>
                </c:pt>
                <c:pt idx="24">
                  <c:v>1.7698762521103334E-2</c:v>
                </c:pt>
                <c:pt idx="25">
                  <c:v>1.8465109710221781E-2</c:v>
                </c:pt>
                <c:pt idx="26">
                  <c:v>1.9255851298595712E-2</c:v>
                </c:pt>
                <c:pt idx="27">
                  <c:v>2.0071295061839991E-2</c:v>
                </c:pt>
                <c:pt idx="28">
                  <c:v>2.0911727361960571E-2</c:v>
                </c:pt>
                <c:pt idx="29">
                  <c:v>2.1777411707226267E-2</c:v>
                </c:pt>
                <c:pt idx="30">
                  <c:v>2.2668587304614508E-2</c:v>
                </c:pt>
                <c:pt idx="31">
                  <c:v>2.3585467608563396E-2</c:v>
                </c:pt>
                <c:pt idx="32">
                  <c:v>2.4528238869930129E-2</c:v>
                </c:pt>
                <c:pt idx="33">
                  <c:v>2.5497058689215202E-2</c:v>
                </c:pt>
                <c:pt idx="34">
                  <c:v>2.6492054578263324E-2</c:v>
                </c:pt>
                <c:pt idx="35">
                  <c:v>2.7513322534793626E-2</c:v>
                </c:pt>
                <c:pt idx="36">
                  <c:v>2.8560925634242739E-2</c:v>
                </c:pt>
                <c:pt idx="37">
                  <c:v>2.9634892643524088E-2</c:v>
                </c:pt>
                <c:pt idx="38">
                  <c:v>3.0735216661413951E-2</c:v>
                </c:pt>
                <c:pt idx="39">
                  <c:v>3.1861853790368551E-2</c:v>
                </c:pt>
                <c:pt idx="40">
                  <c:v>3.3014721844655981E-2</c:v>
                </c:pt>
                <c:pt idx="41">
                  <c:v>3.419369909975134E-2</c:v>
                </c:pt>
                <c:pt idx="42">
                  <c:v>3.5398623087991382E-2</c:v>
                </c:pt>
                <c:pt idx="43">
                  <c:v>3.6629289445517146E-2</c:v>
                </c:pt>
                <c:pt idx="44">
                  <c:v>3.7885450815546624E-2</c:v>
                </c:pt>
                <c:pt idx="45">
                  <c:v>3.9166815813015426E-2</c:v>
                </c:pt>
                <c:pt idx="46">
                  <c:v>4.0473048055600765E-2</c:v>
                </c:pt>
                <c:pt idx="47">
                  <c:v>4.1803765266101189E-2</c:v>
                </c:pt>
                <c:pt idx="48">
                  <c:v>4.3158538451082466E-2</c:v>
                </c:pt>
                <c:pt idx="49">
                  <c:v>4.4536891160617251E-2</c:v>
                </c:pt>
                <c:pt idx="50">
                  <c:v>4.5938298833842837E-2</c:v>
                </c:pt>
                <c:pt idx="51">
                  <c:v>4.7362188234937368E-2</c:v>
                </c:pt>
                <c:pt idx="52">
                  <c:v>4.8807936983969277E-2</c:v>
                </c:pt>
                <c:pt idx="53">
                  <c:v>5.027487318690816E-2</c:v>
                </c:pt>
                <c:pt idx="54">
                  <c:v>5.1762275168898426E-2</c:v>
                </c:pt>
                <c:pt idx="55">
                  <c:v>5.3269371314687668E-2</c:v>
                </c:pt>
                <c:pt idx="56">
                  <c:v>5.4795340019872948E-2</c:v>
                </c:pt>
                <c:pt idx="57">
                  <c:v>5.6339309756378124E-2</c:v>
                </c:pt>
                <c:pt idx="58">
                  <c:v>5.790035925530565E-2</c:v>
                </c:pt>
                <c:pt idx="59">
                  <c:v>5.9477517810016818E-2</c:v>
                </c:pt>
                <c:pt idx="60">
                  <c:v>6.1069765701986592E-2</c:v>
                </c:pt>
                <c:pt idx="61">
                  <c:v>6.2676034751652551E-2</c:v>
                </c:pt>
                <c:pt idx="62">
                  <c:v>6.4295208996134293E-2</c:v>
                </c:pt>
                <c:pt idx="63">
                  <c:v>6.5926125495339633E-2</c:v>
                </c:pt>
                <c:pt idx="64">
                  <c:v>6.7567575267599225E-2</c:v>
                </c:pt>
                <c:pt idx="65">
                  <c:v>6.921830435558167E-2</c:v>
                </c:pt>
                <c:pt idx="66">
                  <c:v>7.0877015022839843E-2</c:v>
                </c:pt>
                <c:pt idx="67">
                  <c:v>7.254236708092511E-2</c:v>
                </c:pt>
                <c:pt idx="68">
                  <c:v>7.4212979346583594E-2</c:v>
                </c:pt>
                <c:pt idx="69">
                  <c:v>7.5887431228115254E-2</c:v>
                </c:pt>
                <c:pt idx="70">
                  <c:v>7.7564264439539052E-2</c:v>
                </c:pt>
                <c:pt idx="71">
                  <c:v>7.9241984840762197E-2</c:v>
                </c:pt>
                <c:pt idx="72">
                  <c:v>8.0919064401504107E-2</c:v>
                </c:pt>
                <c:pt idx="73">
                  <c:v>8.2593943286275631E-2</c:v>
                </c:pt>
                <c:pt idx="74">
                  <c:v>8.4265032057265238E-2</c:v>
                </c:pt>
                <c:pt idx="75">
                  <c:v>8.5930713991534999E-2</c:v>
                </c:pt>
                <c:pt idx="76">
                  <c:v>8.758934750848657E-2</c:v>
                </c:pt>
                <c:pt idx="77">
                  <c:v>8.9239268703117686E-2</c:v>
                </c:pt>
                <c:pt idx="78">
                  <c:v>9.0878793980160438E-2</c:v>
                </c:pt>
                <c:pt idx="79">
                  <c:v>9.2506222783770603E-2</c:v>
                </c:pt>
                <c:pt idx="80">
                  <c:v>9.4119840417028033E-2</c:v>
                </c:pt>
                <c:pt idx="81">
                  <c:v>9.5717920945112486E-2</c:v>
                </c:pt>
                <c:pt idx="82">
                  <c:v>9.7298730175637393E-2</c:v>
                </c:pt>
                <c:pt idx="83">
                  <c:v>9.8860528709261888E-2</c:v>
                </c:pt>
                <c:pt idx="84">
                  <c:v>0.10040157505335526</c:v>
                </c:pt>
                <c:pt idx="85">
                  <c:v>0.10192012879116541</c:v>
                </c:pt>
                <c:pt idx="86">
                  <c:v>0.10341445379864028</c:v>
                </c:pt>
                <c:pt idx="87">
                  <c:v>0.10488282150077466</c:v>
                </c:pt>
                <c:pt idx="88">
                  <c:v>0.10632351415910211</c:v>
                </c:pt>
                <c:pt idx="89">
                  <c:v>0.10773482818172742</c:v>
                </c:pt>
                <c:pt idx="90">
                  <c:v>0.10911507744709782</c:v>
                </c:pt>
                <c:pt idx="91">
                  <c:v>0.11046259663254496</c:v>
                </c:pt>
                <c:pt idx="92">
                  <c:v>0.11177574453849197</c:v>
                </c:pt>
                <c:pt idx="93">
                  <c:v>0.11305290739911651</c:v>
                </c:pt>
                <c:pt idx="94">
                  <c:v>0.11429250217018749</c:v>
                </c:pt>
                <c:pt idx="95">
                  <c:v>0.11549297978475409</c:v>
                </c:pt>
                <c:pt idx="96">
                  <c:v>0.11665282836736078</c:v>
                </c:pt>
                <c:pt idx="97">
                  <c:v>0.11777057639749028</c:v>
                </c:pt>
                <c:pt idx="98">
                  <c:v>0.11884479581299968</c:v>
                </c:pt>
                <c:pt idx="99">
                  <c:v>0.11987410504441276</c:v>
                </c:pt>
                <c:pt idx="100">
                  <c:v>0.12085717197106378</c:v>
                </c:pt>
                <c:pt idx="101">
                  <c:v>0.12179271679025405</c:v>
                </c:pt>
                <c:pt idx="102">
                  <c:v>0.1226795147907833</c:v>
                </c:pt>
                <c:pt idx="103">
                  <c:v>0.12351639902245171</c:v>
                </c:pt>
                <c:pt idx="104">
                  <c:v>0.12430226285339416</c:v>
                </c:pt>
                <c:pt idx="105">
                  <c:v>0.12503606240740767</c:v>
                </c:pt>
                <c:pt idx="106">
                  <c:v>0.1257168188737611</c:v>
                </c:pt>
                <c:pt idx="107">
                  <c:v>0.12634362068233551</c:v>
                </c:pt>
                <c:pt idx="108">
                  <c:v>0.12691562553733146</c:v>
                </c:pt>
                <c:pt idx="109">
                  <c:v>0.12743206230319259</c:v>
                </c:pt>
                <c:pt idx="110">
                  <c:v>0.12789223273683631</c:v>
                </c:pt>
                <c:pt idx="111">
                  <c:v>0.12829551306074452</c:v>
                </c:pt>
                <c:pt idx="112">
                  <c:v>0.12864135537195445</c:v>
                </c:pt>
                <c:pt idx="113">
                  <c:v>0.12892928888249414</c:v>
                </c:pt>
                <c:pt idx="114">
                  <c:v>0.12915892098733192</c:v>
                </c:pt>
                <c:pt idx="115">
                  <c:v>0.12932993815644908</c:v>
                </c:pt>
                <c:pt idx="116">
                  <c:v>0.12944210664819766</c:v>
                </c:pt>
                <c:pt idx="117">
                  <c:v>0.12949527304167241</c:v>
                </c:pt>
                <c:pt idx="118">
                  <c:v>0.12948936458639876</c:v>
                </c:pt>
                <c:pt idx="119">
                  <c:v>0.12942438936822179</c:v>
                </c:pt>
                <c:pt idx="120">
                  <c:v>0.12930043629086621</c:v>
                </c:pt>
                <c:pt idx="121">
                  <c:v>0.12911767487322656</c:v>
                </c:pt>
                <c:pt idx="122">
                  <c:v>0.12887635486303428</c:v>
                </c:pt>
                <c:pt idx="123">
                  <c:v>0.12857680566813462</c:v>
                </c:pt>
                <c:pt idx="124">
                  <c:v>0.12821943560718546</c:v>
                </c:pt>
                <c:pt idx="125">
                  <c:v>0.12780473098216474</c:v>
                </c:pt>
                <c:pt idx="126">
                  <c:v>0.127333254975635</c:v>
                </c:pt>
                <c:pt idx="127">
                  <c:v>0.12680564637626496</c:v>
                </c:pt>
                <c:pt idx="128">
                  <c:v>0.12622261813664637</c:v>
                </c:pt>
                <c:pt idx="129">
                  <c:v>0.12558495576796222</c:v>
                </c:pt>
                <c:pt idx="130">
                  <c:v>0.12489351557656682</c:v>
                </c:pt>
                <c:pt idx="131">
                  <c:v>0.1241492227480181</c:v>
                </c:pt>
                <c:pt idx="132">
                  <c:v>0.12335306928456216</c:v>
                </c:pt>
                <c:pt idx="133">
                  <c:v>0.12250611180250513</c:v>
                </c:pt>
                <c:pt idx="134">
                  <c:v>0.12160946919631574</c:v>
                </c:pt>
                <c:pt idx="135">
                  <c:v>0.12066432017668496</c:v>
                </c:pt>
                <c:pt idx="136">
                  <c:v>0.11967190069012075</c:v>
                </c:pt>
                <c:pt idx="137">
                  <c:v>0.11863350122798039</c:v>
                </c:pt>
                <c:pt idx="138">
                  <c:v>0.11755046403313354</c:v>
                </c:pt>
                <c:pt idx="139">
                  <c:v>0.11642418021271045</c:v>
                </c:pt>
                <c:pt idx="140">
                  <c:v>0.11525608676561551</c:v>
                </c:pt>
                <c:pt idx="141">
                  <c:v>0.11404766353368111</c:v>
                </c:pt>
                <c:pt idx="142">
                  <c:v>0.11280043008549535</c:v>
                </c:pt>
                <c:pt idx="143">
                  <c:v>0.11151594254206369</c:v>
                </c:pt>
                <c:pt idx="144">
                  <c:v>0.11019579035355373</c:v>
                </c:pt>
                <c:pt idx="145">
                  <c:v>0.10884159303643014</c:v>
                </c:pt>
                <c:pt idx="146">
                  <c:v>0.10745499688030782</c:v>
                </c:pt>
                <c:pt idx="147">
                  <c:v>0.10603767163383938</c:v>
                </c:pt>
                <c:pt idx="148">
                  <c:v>0.10459130717890708</c:v>
                </c:pt>
                <c:pt idx="149">
                  <c:v>0.1031176102023106</c:v>
                </c:pt>
                <c:pt idx="150">
                  <c:v>0.10161830087403104</c:v>
                </c:pt>
                <c:pt idx="151">
                  <c:v>0.10009510954100827</c:v>
                </c:pt>
                <c:pt idx="152">
                  <c:v>9.8549773445196415E-2</c:v>
                </c:pt>
                <c:pt idx="153">
                  <c:v>9.6984033474459483E-2</c:v>
                </c:pt>
                <c:pt idx="154">
                  <c:v>9.539963095463877E-2</c:v>
                </c:pt>
                <c:pt idx="155">
                  <c:v>9.3798304490866485E-2</c:v>
                </c:pt>
                <c:pt idx="156">
                  <c:v>9.2181786865917895E-2</c:v>
                </c:pt>
                <c:pt idx="157">
                  <c:v>9.0551802003087697E-2</c:v>
                </c:pt>
                <c:pt idx="158">
                  <c:v>8.8910062000748788E-2</c:v>
                </c:pt>
                <c:pt idx="159">
                  <c:v>8.7258264245402103E-2</c:v>
                </c:pt>
                <c:pt idx="160">
                  <c:v>8.5598088609660047E-2</c:v>
                </c:pt>
                <c:pt idx="161">
                  <c:v>8.393119474122103E-2</c:v>
                </c:pt>
                <c:pt idx="162">
                  <c:v>8.2259219448494555E-2</c:v>
                </c:pt>
                <c:pt idx="163">
                  <c:v>8.0583774188123639E-2</c:v>
                </c:pt>
                <c:pt idx="164">
                  <c:v>7.8906442659228498E-2</c:v>
                </c:pt>
                <c:pt idx="165">
                  <c:v>7.7228778508763363E-2</c:v>
                </c:pt>
                <c:pt idx="166">
                  <c:v>7.555230315193838E-2</c:v>
                </c:pt>
                <c:pt idx="167">
                  <c:v>7.3878503711213739E-2</c:v>
                </c:pt>
                <c:pt idx="168">
                  <c:v>7.2208831076925245E-2</c:v>
                </c:pt>
                <c:pt idx="169">
                  <c:v>7.0544698092150235E-2</c:v>
                </c:pt>
                <c:pt idx="170">
                  <c:v>6.8887477863973826E-2</c:v>
                </c:pt>
                <c:pt idx="171">
                  <c:v>6.7238502202867853E-2</c:v>
                </c:pt>
                <c:pt idx="172">
                  <c:v>6.5599060191451619E-2</c:v>
                </c:pt>
                <c:pt idx="173">
                  <c:v>6.3970396883465785E-2</c:v>
                </c:pt>
                <c:pt idx="174">
                  <c:v>6.2353712133360925E-2</c:v>
                </c:pt>
                <c:pt idx="175">
                  <c:v>6.0750159556479368E-2</c:v>
                </c:pt>
                <c:pt idx="176">
                  <c:v>5.9160845619399188E-2</c:v>
                </c:pt>
                <c:pt idx="177">
                  <c:v>5.7586828859608863E-2</c:v>
                </c:pt>
                <c:pt idx="178">
                  <c:v>5.6029119233295031E-2</c:v>
                </c:pt>
                <c:pt idx="179">
                  <c:v>5.4488677589653686E-2</c:v>
                </c:pt>
                <c:pt idx="180">
                  <c:v>5.2966415269778529E-2</c:v>
                </c:pt>
                <c:pt idx="181">
                  <c:v>5.1463193827840238E-2</c:v>
                </c:pt>
                <c:pt idx="182">
                  <c:v>4.9979824871947395E-2</c:v>
                </c:pt>
                <c:pt idx="183">
                  <c:v>4.8517070021775771E-2</c:v>
                </c:pt>
                <c:pt idx="184">
                  <c:v>4.7075640979766999E-2</c:v>
                </c:pt>
                <c:pt idx="185">
                  <c:v>4.5656199712431747E-2</c:v>
                </c:pt>
                <c:pt idx="186">
                  <c:v>4.425935873804708E-2</c:v>
                </c:pt>
                <c:pt idx="187">
                  <c:v>4.2885681516812137E-2</c:v>
                </c:pt>
                <c:pt idx="188">
                  <c:v>4.1535682939322104E-2</c:v>
                </c:pt>
                <c:pt idx="189">
                  <c:v>4.0209829909037084E-2</c:v>
                </c:pt>
                <c:pt idx="190">
                  <c:v>3.8908542014260181E-2</c:v>
                </c:pt>
                <c:pt idx="191">
                  <c:v>3.7632192284998152E-2</c:v>
                </c:pt>
                <c:pt idx="192">
                  <c:v>3.6381108029957934E-2</c:v>
                </c:pt>
                <c:pt idx="193">
                  <c:v>3.5155571748833145E-2</c:v>
                </c:pt>
                <c:pt idx="194">
                  <c:v>3.3955822114956277E-2</c:v>
                </c:pt>
                <c:pt idx="195">
                  <c:v>3.2782055023333763E-2</c:v>
                </c:pt>
                <c:pt idx="196">
                  <c:v>3.163442469904279E-2</c:v>
                </c:pt>
                <c:pt idx="197">
                  <c:v>3.0513044860949481E-2</c:v>
                </c:pt>
                <c:pt idx="198">
                  <c:v>2.9417989935707607E-2</c:v>
                </c:pt>
                <c:pt idx="199">
                  <c:v>2.8349296317014511E-2</c:v>
                </c:pt>
                <c:pt idx="200">
                  <c:v>2.730696366513621E-2</c:v>
                </c:pt>
                <c:pt idx="201">
                  <c:v>2.6290956241764835E-2</c:v>
                </c:pt>
                <c:pt idx="202">
                  <c:v>2.5301204275339478E-2</c:v>
                </c:pt>
                <c:pt idx="203">
                  <c:v>2.4337605352043781E-2</c:v>
                </c:pt>
                <c:pt idx="204">
                  <c:v>2.3400025827790001E-2</c:v>
                </c:pt>
                <c:pt idx="205">
                  <c:v>2.2488302256609253E-2</c:v>
                </c:pt>
                <c:pt idx="206">
                  <c:v>2.1602242830989927E-2</c:v>
                </c:pt>
                <c:pt idx="207">
                  <c:v>2.0741628829838644E-2</c:v>
                </c:pt>
                <c:pt idx="208">
                  <c:v>1.9906216069882954E-2</c:v>
                </c:pt>
                <c:pt idx="209">
                  <c:v>1.9095736356487238E-2</c:v>
                </c:pt>
                <c:pt idx="210">
                  <c:v>1.830989893001489E-2</c:v>
                </c:pt>
                <c:pt idx="211">
                  <c:v>1.7548391904038632E-2</c:v>
                </c:pt>
                <c:pt idx="212">
                  <c:v>1.6810883691876159E-2</c:v>
                </c:pt>
                <c:pt idx="213">
                  <c:v>1.6097024418108695E-2</c:v>
                </c:pt>
                <c:pt idx="214">
                  <c:v>1.5406447311925477E-2</c:v>
                </c:pt>
                <c:pt idx="215">
                  <c:v>1.4738770079325865E-2</c:v>
                </c:pt>
                <c:pt idx="216">
                  <c:v>1.4093596251402047E-2</c:v>
                </c:pt>
                <c:pt idx="217">
                  <c:v>1.3470516506118821E-2</c:v>
                </c:pt>
                <c:pt idx="218">
                  <c:v>1.2869109961200702E-2</c:v>
                </c:pt>
                <c:pt idx="219">
                  <c:v>1.2288945435931189E-2</c:v>
                </c:pt>
                <c:pt idx="220">
                  <c:v>1.1729582679862471E-2</c:v>
                </c:pt>
                <c:pt idx="221">
                  <c:v>1.1190573566625917E-2</c:v>
                </c:pt>
                <c:pt idx="222">
                  <c:v>1.0671463251224025E-2</c:v>
                </c:pt>
                <c:pt idx="223">
                  <c:v>1.0171791289371448E-2</c:v>
                </c:pt>
                <c:pt idx="224">
                  <c:v>9.6910927176368112E-3</c:v>
                </c:pt>
                <c:pt idx="225">
                  <c:v>9.228899093316676E-3</c:v>
                </c:pt>
                <c:pt idx="226">
                  <c:v>8.7847394931484541E-3</c:v>
                </c:pt>
                <c:pt idx="227">
                  <c:v>8.3581414701393384E-3</c:v>
                </c:pt>
                <c:pt idx="228">
                  <c:v>7.9486319679530106E-3</c:v>
                </c:pt>
                <c:pt idx="229">
                  <c:v>7.5557381924550478E-3</c:v>
                </c:pt>
                <c:pt idx="230">
                  <c:v>7.1789884401704156E-3</c:v>
                </c:pt>
                <c:pt idx="231">
                  <c:v>6.817912883552853E-3</c:v>
                </c:pt>
                <c:pt idx="232">
                  <c:v>6.4720443131051587E-3</c:v>
                </c:pt>
                <c:pt idx="233">
                  <c:v>6.1409188365218149E-3</c:v>
                </c:pt>
                <c:pt idx="234">
                  <c:v>5.8240765351505091E-3</c:v>
                </c:pt>
                <c:pt idx="235">
                  <c:v>5.5210620781869658E-3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4E9-4C86-969A-5395356D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360096"/>
        <c:axId val="580352896"/>
        <c:extLst/>
      </c:scatterChart>
      <c:valAx>
        <c:axId val="580360096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the injection well,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52896"/>
        <c:crosses val="autoZero"/>
        <c:crossBetween val="midCat"/>
      </c:valAx>
      <c:valAx>
        <c:axId val="580352896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CaCO</a:t>
                </a:r>
                <a:r>
                  <a:rPr lang="en-US" baseline="-25000"/>
                  <a:t>3</a:t>
                </a:r>
                <a:r>
                  <a:rPr lang="en-US"/>
                  <a:t> content</a:t>
                </a:r>
              </a:p>
            </c:rich>
          </c:tx>
          <c:layout>
            <c:manualLayout>
              <c:xMode val="edge"/>
              <c:yMode val="edge"/>
              <c:x val="1.2185182756775136E-3"/>
              <c:y val="0.356693265081961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60096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139498</xdr:colOff>
      <xdr:row>0</xdr:row>
      <xdr:rowOff>190168</xdr:rowOff>
    </xdr:from>
    <xdr:to>
      <xdr:col>23</xdr:col>
      <xdr:colOff>450280</xdr:colOff>
      <xdr:row>18</xdr:row>
      <xdr:rowOff>122961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99D57-E55D-41A8-B67D-B7AEE7F88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484094</xdr:colOff>
      <xdr:row>4</xdr:row>
      <xdr:rowOff>26894</xdr:rowOff>
    </xdr:from>
    <xdr:to>
      <xdr:col>28</xdr:col>
      <xdr:colOff>53788</xdr:colOff>
      <xdr:row>10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4A5532-AE51-1256-2D4D-5EAD0F3B35C4}"/>
            </a:ext>
          </a:extLst>
        </xdr:cNvPr>
        <xdr:cNvSpPr txBox="1"/>
      </xdr:nvSpPr>
      <xdr:spPr>
        <a:xfrm>
          <a:off x="13142259" y="968188"/>
          <a:ext cx="2617694" cy="1048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 kern="1200"/>
            <a:t>Figure 3d. CaCO3 content plotted against the distance from the injection well.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0.23979</cdr:x>
      <cdr:y>0.10215</cdr:y>
    </cdr:from>
    <cdr:to>
      <cdr:x>0.7954</cdr:x>
      <cdr:y>0.87019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6CADF6DF-B8E5-7966-868F-64F372EE0191}"/>
            </a:ext>
          </a:extLst>
        </cdr:cNvPr>
        <cdr:cNvSpPr/>
      </cdr:nvSpPr>
      <cdr:spPr>
        <a:xfrm xmlns:a="http://schemas.openxmlformats.org/drawingml/2006/main">
          <a:off x="1263266" y="355021"/>
          <a:ext cx="2927130" cy="26693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alpha val="20000"/>
          </a:schemeClr>
        </a:solidFill>
        <a:ln xmlns:a="http://schemas.openxmlformats.org/drawingml/2006/main">
          <a:solidFill>
            <a:schemeClr val="accent6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0.80139</cdr:x>
      <cdr:y>0.10215</cdr:y>
    </cdr:from>
    <cdr:to>
      <cdr:x>0.9171</cdr:x>
      <cdr:y>0.87019</cdr:y>
    </cdr:to>
    <cdr:sp macro="" textlink="">
      <cdr:nvSpPr>
        <cdr:cNvPr id="9" name="Rectangle 8">
          <a:extLst xmlns:a="http://schemas.openxmlformats.org/drawingml/2006/main">
            <a:ext uri="{FF2B5EF4-FFF2-40B4-BE49-F238E27FC236}">
              <a16:creationId xmlns:a16="http://schemas.microsoft.com/office/drawing/2014/main" id="{8C79D9D5-7AB7-9E04-EA85-CC6F516BDA7E}"/>
            </a:ext>
          </a:extLst>
        </cdr:cNvPr>
        <cdr:cNvSpPr/>
      </cdr:nvSpPr>
      <cdr:spPr>
        <a:xfrm xmlns:a="http://schemas.openxmlformats.org/drawingml/2006/main">
          <a:off x="4221927" y="355021"/>
          <a:ext cx="609600" cy="26693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60000"/>
            <a:lumOff val="40000"/>
            <a:alpha val="20000"/>
          </a:schemeClr>
        </a:solidFill>
        <a:ln xmlns:a="http://schemas.openxmlformats.org/drawingml/2006/main">
          <a:solidFill>
            <a:schemeClr val="accent5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0.1184</cdr:x>
      <cdr:y>0.10215</cdr:y>
    </cdr:from>
    <cdr:to>
      <cdr:x>0.2358</cdr:x>
      <cdr:y>0.87019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094381E9-1C66-0F95-1705-F455FAA15CEF}"/>
            </a:ext>
          </a:extLst>
        </cdr:cNvPr>
        <cdr:cNvSpPr/>
      </cdr:nvSpPr>
      <cdr:spPr>
        <a:xfrm xmlns:a="http://schemas.openxmlformats.org/drawingml/2006/main">
          <a:off x="623762" y="355020"/>
          <a:ext cx="618482" cy="26693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20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0.40189</cdr:x>
      <cdr:y>0.36947</cdr:y>
    </cdr:from>
    <cdr:to>
      <cdr:x>0.59811</cdr:x>
      <cdr:y>0.63053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1EF666A-1C7F-22E3-F3A4-185CD97AB7BE}"/>
            </a:ext>
          </a:extLst>
        </cdr:cNvPr>
        <cdr:cNvSpPr txBox="1"/>
      </cdr:nvSpPr>
      <cdr:spPr>
        <a:xfrm xmlns:a="http://schemas.openxmlformats.org/drawingml/2006/main">
          <a:off x="1872831" y="129414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0.80804</cdr:x>
      <cdr:y>0.25533</cdr:y>
    </cdr:from>
    <cdr:to>
      <cdr:x>0.92889</cdr:x>
      <cdr:y>0.57125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32179D76-3272-77D9-3A5B-25F6A705904D}"/>
            </a:ext>
          </a:extLst>
        </cdr:cNvPr>
        <cdr:cNvSpPr txBox="1"/>
      </cdr:nvSpPr>
      <cdr:spPr>
        <a:xfrm xmlns:a="http://schemas.openxmlformats.org/drawingml/2006/main">
          <a:off x="4256994" y="882296"/>
          <a:ext cx="636669" cy="1091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bacteria</a:t>
          </a:r>
          <a:r>
            <a:rPr lang="en-US" altLang="zh-CN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limited</a:t>
          </a:r>
          <a:r>
            <a:rPr lang="en-US" altLang="zh-CN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area</a:t>
          </a:r>
          <a:endParaRPr lang="en-US" altLang="zh-CN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0.11003</cdr:x>
      <cdr:y>0.30813</cdr:y>
    </cdr:from>
    <cdr:to>
      <cdr:x>0.24609</cdr:x>
      <cdr:y>0.51252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D81FF3FB-5AFF-BC3D-77C4-22E57FE840B9}"/>
            </a:ext>
          </a:extLst>
        </cdr:cNvPr>
        <cdr:cNvSpPr txBox="1"/>
      </cdr:nvSpPr>
      <cdr:spPr>
        <a:xfrm xmlns:a="http://schemas.openxmlformats.org/drawingml/2006/main">
          <a:off x="579692" y="1070900"/>
          <a:ext cx="716800" cy="710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water rinsing area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0.41479</cdr:x>
      <cdr:y>0.72894</cdr:y>
    </cdr:from>
    <cdr:to>
      <cdr:x>0.66647</cdr:x>
      <cdr:y>0.83866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1597AFB1-7154-E164-08A7-ABA399EBB1F1}"/>
            </a:ext>
          </a:extLst>
        </cdr:cNvPr>
        <cdr:cNvSpPr txBox="1"/>
      </cdr:nvSpPr>
      <cdr:spPr>
        <a:xfrm xmlns:a="http://schemas.openxmlformats.org/drawingml/2006/main">
          <a:off x="2185217" y="2508564"/>
          <a:ext cx="1325917" cy="377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bacteria rich area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0.66233</cdr:x>
      <cdr:y>0.77879</cdr:y>
    </cdr:from>
    <cdr:to>
      <cdr:x>0.78554</cdr:x>
      <cdr:y>0.80419</cdr:y>
    </cdr:to>
    <cdr:sp macro="" textlink="">
      <cdr:nvSpPr>
        <cdr:cNvPr id="14" name="Arrow: Right 13">
          <a:extLst xmlns:a="http://schemas.openxmlformats.org/drawingml/2006/main">
            <a:ext uri="{FF2B5EF4-FFF2-40B4-BE49-F238E27FC236}">
              <a16:creationId xmlns:a16="http://schemas.microsoft.com/office/drawing/2014/main" id="{F1CA74C7-CF82-0402-72EE-D85ABD7F7721}"/>
            </a:ext>
          </a:extLst>
        </cdr:cNvPr>
        <cdr:cNvSpPr/>
      </cdr:nvSpPr>
      <cdr:spPr>
        <a:xfrm xmlns:a="http://schemas.openxmlformats.org/drawingml/2006/main">
          <a:off x="3489333" y="2680117"/>
          <a:ext cx="649111" cy="87415"/>
        </a:xfrm>
        <a:prstGeom xmlns:a="http://schemas.openxmlformats.org/drawingml/2006/main" prst="rightArrow">
          <a:avLst>
            <a:gd name="adj1" fmla="val 28182"/>
            <a:gd name="adj2" fmla="val 92909"/>
          </a:avLst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0.24682</cdr:x>
      <cdr:y>0.77879</cdr:y>
    </cdr:from>
    <cdr:to>
      <cdr:x>0.41322</cdr:x>
      <cdr:y>0.80479</cdr:y>
    </cdr:to>
    <cdr:sp macro="" textlink="">
      <cdr:nvSpPr>
        <cdr:cNvPr id="16" name="Arrow: Right 15">
          <a:extLst xmlns:a="http://schemas.openxmlformats.org/drawingml/2006/main">
            <a:ext uri="{FF2B5EF4-FFF2-40B4-BE49-F238E27FC236}">
              <a16:creationId xmlns:a16="http://schemas.microsoft.com/office/drawing/2014/main" id="{DC87AD49-F266-B178-1B3E-CFCB9FDCC578}"/>
            </a:ext>
          </a:extLst>
        </cdr:cNvPr>
        <cdr:cNvSpPr/>
      </cdr:nvSpPr>
      <cdr:spPr>
        <a:xfrm xmlns:a="http://schemas.openxmlformats.org/drawingml/2006/main" rot="10800000">
          <a:off x="1300324" y="2730336"/>
          <a:ext cx="876640" cy="91152"/>
        </a:xfrm>
        <a:prstGeom xmlns:a="http://schemas.openxmlformats.org/drawingml/2006/main" prst="rightArrow">
          <a:avLst>
            <a:gd name="adj1" fmla="val 28182"/>
            <a:gd name="adj2" fmla="val 92909"/>
          </a:avLst>
        </a:prstGeom>
        <a:solidFill xmlns:a="http://schemas.openxmlformats.org/drawingml/2006/main">
          <a:schemeClr val="accent6">
            <a:lumMod val="60000"/>
            <a:lumOff val="40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0.80538</cdr:x>
      <cdr:y>0.30618</cdr:y>
    </cdr:from>
    <cdr:to>
      <cdr:x>0.91233</cdr:x>
      <cdr:y>0.33066</cdr:y>
    </cdr:to>
    <cdr:sp macro="" textlink="">
      <cdr:nvSpPr>
        <cdr:cNvPr id="19" name="Arrow: Left-Right 18">
          <a:extLst xmlns:a="http://schemas.openxmlformats.org/drawingml/2006/main">
            <a:ext uri="{FF2B5EF4-FFF2-40B4-BE49-F238E27FC236}">
              <a16:creationId xmlns:a16="http://schemas.microsoft.com/office/drawing/2014/main" id="{E5C68DB9-30A0-37B6-F386-58DC04106145}"/>
            </a:ext>
          </a:extLst>
        </cdr:cNvPr>
        <cdr:cNvSpPr/>
      </cdr:nvSpPr>
      <cdr:spPr>
        <a:xfrm xmlns:a="http://schemas.openxmlformats.org/drawingml/2006/main">
          <a:off x="4242948" y="1064123"/>
          <a:ext cx="563435" cy="85090"/>
        </a:xfrm>
        <a:prstGeom xmlns:a="http://schemas.openxmlformats.org/drawingml/2006/main" prst="leftRightArrow">
          <a:avLst>
            <a:gd name="adj1" fmla="val 35585"/>
            <a:gd name="adj2" fmla="val 86280"/>
          </a:avLst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0.09506</cdr:x>
      <cdr:y>0.11934</cdr:y>
    </cdr:from>
    <cdr:to>
      <cdr:x>0.262</cdr:x>
      <cdr:y>0.32373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695B4EBE-8B2D-2B52-4B63-39710E5131E1}"/>
            </a:ext>
          </a:extLst>
        </cdr:cNvPr>
        <cdr:cNvSpPr txBox="1"/>
      </cdr:nvSpPr>
      <cdr:spPr>
        <a:xfrm xmlns:a="http://schemas.openxmlformats.org/drawingml/2006/main">
          <a:off x="500807" y="418390"/>
          <a:ext cx="879497" cy="716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Region Ⅰ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0.4562</cdr:x>
      <cdr:y>0.61263</cdr:y>
    </cdr:from>
    <cdr:to>
      <cdr:x>0.61157</cdr:x>
      <cdr:y>0.81702</cdr:y>
    </cdr:to>
    <cdr:sp macro="" textlink="">
      <cdr:nvSpPr>
        <cdr:cNvPr id="20" name="TextBox 19">
          <a:extLst xmlns:a="http://schemas.openxmlformats.org/drawingml/2006/main">
            <a:ext uri="{FF2B5EF4-FFF2-40B4-BE49-F238E27FC236}">
              <a16:creationId xmlns:a16="http://schemas.microsoft.com/office/drawing/2014/main" id="{F9F1EDDA-9AC4-286D-7F89-EAA05D9B53F8}"/>
            </a:ext>
          </a:extLst>
        </cdr:cNvPr>
        <cdr:cNvSpPr txBox="1"/>
      </cdr:nvSpPr>
      <cdr:spPr>
        <a:xfrm xmlns:a="http://schemas.openxmlformats.org/drawingml/2006/main">
          <a:off x="2403382" y="2108294"/>
          <a:ext cx="818530" cy="703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Region Ⅱ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0.77675</cdr:x>
      <cdr:y>0.11934</cdr:y>
    </cdr:from>
    <cdr:to>
      <cdr:x>0.94298</cdr:x>
      <cdr:y>0.32373</cdr:y>
    </cdr:to>
    <cdr:sp macro="" textlink="">
      <cdr:nvSpPr>
        <cdr:cNvPr id="21" name="TextBox 20">
          <a:extLst xmlns:a="http://schemas.openxmlformats.org/drawingml/2006/main">
            <a:ext uri="{FF2B5EF4-FFF2-40B4-BE49-F238E27FC236}">
              <a16:creationId xmlns:a16="http://schemas.microsoft.com/office/drawing/2014/main" id="{C4E39B96-9581-7739-2C6B-C295227B4B7A}"/>
            </a:ext>
          </a:extLst>
        </cdr:cNvPr>
        <cdr:cNvSpPr txBox="1"/>
      </cdr:nvSpPr>
      <cdr:spPr>
        <a:xfrm xmlns:a="http://schemas.openxmlformats.org/drawingml/2006/main">
          <a:off x="4092147" y="418390"/>
          <a:ext cx="875722" cy="716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zh-CN" sz="1100">
              <a:latin typeface="Times New Roman" panose="02020603050405020304" pitchFamily="18" charset="0"/>
              <a:cs typeface="Times New Roman" panose="02020603050405020304" pitchFamily="18" charset="0"/>
            </a:rPr>
            <a:t>Region Ⅲ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0.12577</cdr:x>
      <cdr:y>0.3024</cdr:y>
    </cdr:from>
    <cdr:to>
      <cdr:x>0.23149</cdr:x>
      <cdr:y>0.32986</cdr:y>
    </cdr:to>
    <cdr:sp macro="" textlink="">
      <cdr:nvSpPr>
        <cdr:cNvPr id="4" name="Arrow: Left-Right 3">
          <a:extLst xmlns:a="http://schemas.openxmlformats.org/drawingml/2006/main">
            <a:ext uri="{FF2B5EF4-FFF2-40B4-BE49-F238E27FC236}">
              <a16:creationId xmlns:a16="http://schemas.microsoft.com/office/drawing/2014/main" id="{058A2D7B-C2BE-4B6E-279E-11EFFEC91D36}"/>
            </a:ext>
          </a:extLst>
        </cdr:cNvPr>
        <cdr:cNvSpPr/>
      </cdr:nvSpPr>
      <cdr:spPr>
        <a:xfrm xmlns:a="http://schemas.openxmlformats.org/drawingml/2006/main">
          <a:off x="662590" y="1054164"/>
          <a:ext cx="556974" cy="95740"/>
        </a:xfrm>
        <a:prstGeom xmlns:a="http://schemas.openxmlformats.org/drawingml/2006/main" prst="leftRightArrow">
          <a:avLst>
            <a:gd name="adj1" fmla="val 35585"/>
            <a:gd name="adj2" fmla="val 86280"/>
          </a:avLst>
        </a:prstGeom>
        <a:solidFill xmlns:a="http://schemas.openxmlformats.org/drawingml/2006/main">
          <a:schemeClr val="bg1">
            <a:lumMod val="65000"/>
          </a:scheme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252F-DE4E-4FEA-94C5-8B294C015F52}">
  <dimension ref="A1:R68"/>
  <sheetViews>
    <sheetView tabSelected="1" zoomScale="85" zoomScaleNormal="85" workbookViewId="0">
      <selection activeCell="S24" sqref="S24"/>
    </sheetView>
  </sheetViews>
  <sheetFormatPr defaultRowHeight="14.4" x14ac:dyDescent="0.3"/>
  <cols>
    <col min="1" max="1" width="9.109375" style="6" customWidth="1"/>
    <col min="2" max="2" width="8.88671875" style="6"/>
    <col min="3" max="4" width="6.88671875" style="6" customWidth="1"/>
    <col min="5" max="5" width="12.88671875" style="6" customWidth="1"/>
    <col min="6" max="6" width="12.109375" style="6" customWidth="1"/>
    <col min="7" max="7" width="2.33203125" style="6" customWidth="1"/>
    <col min="8" max="8" width="7.88671875" style="1" customWidth="1"/>
    <col min="9" max="9" width="8" style="1" customWidth="1"/>
    <col min="10" max="10" width="8.33203125" style="6" customWidth="1"/>
    <col min="11" max="11" width="3" style="6" customWidth="1"/>
    <col min="12" max="12" width="6" style="6" customWidth="1"/>
    <col min="13" max="13" width="8.88671875" style="6"/>
    <col min="14" max="14" width="3.109375" style="6" customWidth="1"/>
    <col min="15" max="17" width="8.88671875" style="6"/>
  </cols>
  <sheetData>
    <row r="1" spans="1:17" s="2" customFormat="1" ht="31.95" customHeight="1" x14ac:dyDescent="0.3">
      <c r="A1" s="1" t="s">
        <v>51</v>
      </c>
      <c r="B1" s="1" t="s">
        <v>45</v>
      </c>
      <c r="C1" s="1" t="s">
        <v>16</v>
      </c>
      <c r="D1" s="1" t="s">
        <v>6</v>
      </c>
      <c r="E1" s="5" t="s">
        <v>50</v>
      </c>
      <c r="F1" s="5" t="s">
        <v>49</v>
      </c>
      <c r="G1" s="5"/>
      <c r="H1" s="5" t="s">
        <v>48</v>
      </c>
      <c r="I1" s="5" t="s">
        <v>47</v>
      </c>
      <c r="J1" s="5" t="s">
        <v>46</v>
      </c>
      <c r="K1" s="1"/>
      <c r="L1" s="10" t="s">
        <v>42</v>
      </c>
      <c r="M1" s="1"/>
      <c r="N1" s="1"/>
      <c r="O1" s="1" t="s">
        <v>44</v>
      </c>
      <c r="P1" s="1"/>
      <c r="Q1" s="1"/>
    </row>
    <row r="2" spans="1:17" x14ac:dyDescent="0.3">
      <c r="A2" s="6">
        <v>0</v>
      </c>
      <c r="B2" s="10" t="s">
        <v>43</v>
      </c>
      <c r="C2" s="6">
        <v>570</v>
      </c>
      <c r="D2" s="6">
        <v>560</v>
      </c>
      <c r="E2" s="11">
        <f t="shared" ref="E2:E35" si="0">((C2-$C$2)^2+(D2-$D$2)^2)^0.5</f>
        <v>0</v>
      </c>
      <c r="F2" s="8">
        <f t="shared" ref="F2:F35" si="1">E2/$L$4/1000</f>
        <v>0</v>
      </c>
      <c r="G2" s="11"/>
      <c r="H2" s="3">
        <f t="shared" ref="H2:H38" si="2">(C2-$C$2)/$L$4</f>
        <v>0</v>
      </c>
      <c r="I2" s="3">
        <f t="shared" ref="I2:I38" si="3">(D2-$D$2)/$L$4</f>
        <v>0</v>
      </c>
      <c r="J2" s="11">
        <f t="shared" ref="J2:J35" si="4">SQRT(H2^2+I2^2)</f>
        <v>0</v>
      </c>
      <c r="L2" s="6">
        <v>1110</v>
      </c>
      <c r="M2" s="10" t="s">
        <v>41</v>
      </c>
    </row>
    <row r="3" spans="1:17" x14ac:dyDescent="0.3">
      <c r="A3" s="6">
        <v>15</v>
      </c>
      <c r="B3" s="6">
        <v>1</v>
      </c>
      <c r="C3" s="6">
        <v>349</v>
      </c>
      <c r="D3" s="6">
        <v>180</v>
      </c>
      <c r="E3" s="11">
        <f t="shared" si="0"/>
        <v>439.59185615750437</v>
      </c>
      <c r="F3" s="8">
        <f t="shared" si="1"/>
        <v>0.37226697728653524</v>
      </c>
      <c r="G3" s="11"/>
      <c r="H3" s="3">
        <f t="shared" si="2"/>
        <v>-187.15315315315314</v>
      </c>
      <c r="I3" s="3">
        <f t="shared" si="3"/>
        <v>-321.80180180180179</v>
      </c>
      <c r="J3" s="11">
        <f t="shared" si="4"/>
        <v>372.26697728653522</v>
      </c>
      <c r="L3" s="6">
        <v>940</v>
      </c>
      <c r="M3" s="10" t="s">
        <v>40</v>
      </c>
      <c r="O3" s="8">
        <v>4.5936155670464468E-2</v>
      </c>
    </row>
    <row r="4" spans="1:17" x14ac:dyDescent="0.3">
      <c r="A4" s="6">
        <v>14</v>
      </c>
      <c r="B4" s="6">
        <v>2</v>
      </c>
      <c r="C4" s="6">
        <v>438</v>
      </c>
      <c r="D4" s="6">
        <v>340</v>
      </c>
      <c r="E4" s="11">
        <f t="shared" si="0"/>
        <v>256.56188337319321</v>
      </c>
      <c r="F4" s="8">
        <f t="shared" si="1"/>
        <v>0.21726862195567712</v>
      </c>
      <c r="G4" s="11"/>
      <c r="H4" s="3">
        <f t="shared" si="2"/>
        <v>-111.78378378378378</v>
      </c>
      <c r="I4" s="3">
        <f t="shared" si="3"/>
        <v>-186.30630630630628</v>
      </c>
      <c r="J4" s="11">
        <f t="shared" si="4"/>
        <v>217.26862195567713</v>
      </c>
      <c r="L4" s="6">
        <f>L2/L3</f>
        <v>1.1808510638297873</v>
      </c>
      <c r="M4" s="10" t="s">
        <v>39</v>
      </c>
      <c r="O4" s="8">
        <v>0.15089568981214574</v>
      </c>
    </row>
    <row r="5" spans="1:17" x14ac:dyDescent="0.3">
      <c r="A5" s="6" t="s">
        <v>24</v>
      </c>
      <c r="B5" s="6">
        <v>3</v>
      </c>
      <c r="C5" s="6">
        <v>492</v>
      </c>
      <c r="D5" s="6">
        <v>458</v>
      </c>
      <c r="E5" s="11">
        <f t="shared" si="0"/>
        <v>128.40560735419618</v>
      </c>
      <c r="F5" s="8">
        <f t="shared" si="1"/>
        <v>0.10873988370535531</v>
      </c>
      <c r="G5" s="11"/>
      <c r="H5" s="3">
        <f t="shared" si="2"/>
        <v>-66.054054054054049</v>
      </c>
      <c r="I5" s="3">
        <f t="shared" si="3"/>
        <v>-86.378378378378372</v>
      </c>
      <c r="J5" s="11">
        <f t="shared" si="4"/>
        <v>108.73988370535531</v>
      </c>
      <c r="O5" s="8">
        <v>1.0186448385628719E-2</v>
      </c>
    </row>
    <row r="6" spans="1:17" x14ac:dyDescent="0.3">
      <c r="A6" s="6">
        <v>12</v>
      </c>
      <c r="B6" s="6">
        <v>4</v>
      </c>
      <c r="C6" s="6">
        <v>400</v>
      </c>
      <c r="D6" s="6">
        <v>438</v>
      </c>
      <c r="E6" s="11">
        <f t="shared" si="0"/>
        <v>209.24626639440905</v>
      </c>
      <c r="F6" s="8">
        <f t="shared" si="1"/>
        <v>0.17719954091058063</v>
      </c>
      <c r="G6" s="11"/>
      <c r="H6" s="3">
        <f t="shared" si="2"/>
        <v>-143.96396396396395</v>
      </c>
      <c r="I6" s="3">
        <f t="shared" si="3"/>
        <v>-103.3153153153153</v>
      </c>
      <c r="J6" s="11">
        <f t="shared" si="4"/>
        <v>177.19954091058062</v>
      </c>
      <c r="O6" s="8">
        <v>0.13426500310318859</v>
      </c>
    </row>
    <row r="7" spans="1:17" x14ac:dyDescent="0.3">
      <c r="A7" s="6">
        <v>11</v>
      </c>
      <c r="B7" s="6">
        <v>5</v>
      </c>
      <c r="C7" s="6">
        <v>348</v>
      </c>
      <c r="D7" s="6">
        <v>354</v>
      </c>
      <c r="E7" s="11">
        <f t="shared" si="0"/>
        <v>302.85309970347009</v>
      </c>
      <c r="F7" s="8">
        <f t="shared" si="1"/>
        <v>0.25647019254167736</v>
      </c>
      <c r="G7" s="11"/>
      <c r="H7" s="3">
        <f t="shared" si="2"/>
        <v>-187.99999999999997</v>
      </c>
      <c r="I7" s="3">
        <f t="shared" si="3"/>
        <v>-174.45045045045043</v>
      </c>
      <c r="J7" s="11">
        <f t="shared" si="4"/>
        <v>256.47019254167736</v>
      </c>
      <c r="O7" s="8">
        <v>0.13629845657909903</v>
      </c>
    </row>
    <row r="8" spans="1:17" x14ac:dyDescent="0.3">
      <c r="A8" s="6">
        <v>10</v>
      </c>
      <c r="B8" s="6">
        <v>6</v>
      </c>
      <c r="C8" s="6">
        <v>305</v>
      </c>
      <c r="D8" s="6">
        <v>277</v>
      </c>
      <c r="E8" s="11">
        <f t="shared" si="0"/>
        <v>387.7034949545851</v>
      </c>
      <c r="F8" s="8">
        <f t="shared" si="1"/>
        <v>0.32832548221379276</v>
      </c>
      <c r="G8" s="11"/>
      <c r="H8" s="3">
        <f t="shared" si="2"/>
        <v>-224.41441441441441</v>
      </c>
      <c r="I8" s="3">
        <f t="shared" si="3"/>
        <v>-239.65765765765764</v>
      </c>
      <c r="J8" s="11">
        <f t="shared" si="4"/>
        <v>328.32548221379278</v>
      </c>
      <c r="O8" s="8">
        <v>7.9140202459232478E-2</v>
      </c>
    </row>
    <row r="9" spans="1:17" x14ac:dyDescent="0.3">
      <c r="A9" s="6">
        <v>7</v>
      </c>
      <c r="B9" s="6">
        <v>7</v>
      </c>
      <c r="C9" s="6">
        <v>197</v>
      </c>
      <c r="D9" s="6">
        <v>325</v>
      </c>
      <c r="E9" s="11">
        <f t="shared" si="0"/>
        <v>440.85598555537388</v>
      </c>
      <c r="F9" s="8">
        <f t="shared" si="1"/>
        <v>0.37333750128112742</v>
      </c>
      <c r="G9" s="11"/>
      <c r="H9" s="3">
        <f t="shared" si="2"/>
        <v>-315.87387387387383</v>
      </c>
      <c r="I9" s="3">
        <f t="shared" si="3"/>
        <v>-199.00900900900899</v>
      </c>
      <c r="J9" s="11">
        <f t="shared" si="4"/>
        <v>373.33750128112735</v>
      </c>
      <c r="O9" s="8">
        <v>5.2691566761963543E-2</v>
      </c>
    </row>
    <row r="10" spans="1:17" x14ac:dyDescent="0.3">
      <c r="A10" s="6">
        <v>8</v>
      </c>
      <c r="B10" s="6">
        <v>8</v>
      </c>
      <c r="C10" s="6">
        <v>266</v>
      </c>
      <c r="D10" s="6">
        <v>373</v>
      </c>
      <c r="E10" s="11">
        <f t="shared" si="0"/>
        <v>356.91035288990986</v>
      </c>
      <c r="F10" s="8">
        <f t="shared" si="1"/>
        <v>0.30224840695181554</v>
      </c>
      <c r="G10" s="11"/>
      <c r="H10" s="3">
        <f t="shared" si="2"/>
        <v>-257.44144144144144</v>
      </c>
      <c r="I10" s="3">
        <f t="shared" si="3"/>
        <v>-158.36036036036035</v>
      </c>
      <c r="J10" s="11">
        <f t="shared" si="4"/>
        <v>302.24840695181558</v>
      </c>
      <c r="O10" s="8">
        <v>0.13004762106107734</v>
      </c>
    </row>
    <row r="11" spans="1:17" x14ac:dyDescent="0.3">
      <c r="A11" s="6">
        <v>9</v>
      </c>
      <c r="B11" s="6">
        <v>9</v>
      </c>
      <c r="C11" s="6">
        <v>328</v>
      </c>
      <c r="D11" s="6">
        <v>414</v>
      </c>
      <c r="E11" s="11">
        <f t="shared" si="0"/>
        <v>282.63050083103201</v>
      </c>
      <c r="F11" s="8">
        <f t="shared" si="1"/>
        <v>0.23934474845150455</v>
      </c>
      <c r="G11" s="11"/>
      <c r="H11" s="3">
        <f t="shared" si="2"/>
        <v>-204.93693693693692</v>
      </c>
      <c r="I11" s="3">
        <f t="shared" si="3"/>
        <v>-123.63963963963963</v>
      </c>
      <c r="J11" s="11">
        <f t="shared" si="4"/>
        <v>239.34474845150459</v>
      </c>
      <c r="O11" s="8">
        <v>0.13549366829824955</v>
      </c>
    </row>
    <row r="12" spans="1:17" x14ac:dyDescent="0.3">
      <c r="A12" s="6">
        <v>13</v>
      </c>
      <c r="B12" s="6">
        <v>10</v>
      </c>
      <c r="C12" s="6">
        <v>382</v>
      </c>
      <c r="D12" s="6">
        <v>292</v>
      </c>
      <c r="E12" s="11">
        <f t="shared" si="0"/>
        <v>327.36523944976199</v>
      </c>
      <c r="F12" s="8">
        <f t="shared" si="1"/>
        <v>0.27722822079529391</v>
      </c>
      <c r="G12" s="11"/>
      <c r="H12" s="3">
        <f t="shared" si="2"/>
        <v>-159.2072072072072</v>
      </c>
      <c r="I12" s="3">
        <f t="shared" si="3"/>
        <v>-226.95495495495493</v>
      </c>
      <c r="J12" s="11">
        <f t="shared" si="4"/>
        <v>277.22822079529391</v>
      </c>
      <c r="O12" s="8">
        <v>0.13018354860639053</v>
      </c>
    </row>
    <row r="13" spans="1:17" x14ac:dyDescent="0.3">
      <c r="A13" s="6">
        <v>16</v>
      </c>
      <c r="B13" s="6">
        <v>11</v>
      </c>
      <c r="C13" s="6">
        <v>402</v>
      </c>
      <c r="D13" s="6">
        <v>221</v>
      </c>
      <c r="E13" s="11">
        <f t="shared" si="0"/>
        <v>378.34508058120696</v>
      </c>
      <c r="F13" s="8">
        <f t="shared" si="1"/>
        <v>0.32040033851021127</v>
      </c>
      <c r="G13" s="11"/>
      <c r="H13" s="3">
        <f t="shared" si="2"/>
        <v>-142.27027027027026</v>
      </c>
      <c r="I13" s="3">
        <f t="shared" si="3"/>
        <v>-287.08108108108104</v>
      </c>
      <c r="J13" s="11">
        <f t="shared" si="4"/>
        <v>320.40033851021127</v>
      </c>
      <c r="O13" s="8">
        <v>7.0739478251692078E-2</v>
      </c>
    </row>
    <row r="14" spans="1:17" x14ac:dyDescent="0.3">
      <c r="A14" s="6">
        <v>17</v>
      </c>
      <c r="B14" s="6">
        <v>12</v>
      </c>
      <c r="C14" s="6">
        <v>446</v>
      </c>
      <c r="D14" s="6">
        <v>276</v>
      </c>
      <c r="E14" s="11">
        <f t="shared" si="0"/>
        <v>309.89030317194505</v>
      </c>
      <c r="F14" s="8">
        <f t="shared" si="1"/>
        <v>0.26242962610957504</v>
      </c>
      <c r="G14" s="11"/>
      <c r="H14" s="3">
        <f t="shared" si="2"/>
        <v>-105.00900900900901</v>
      </c>
      <c r="I14" s="3">
        <f t="shared" si="3"/>
        <v>-240.5045045045045</v>
      </c>
      <c r="J14" s="11">
        <f t="shared" si="4"/>
        <v>262.42962610957505</v>
      </c>
      <c r="O14" s="8">
        <v>0.12532386043510566</v>
      </c>
    </row>
    <row r="15" spans="1:17" x14ac:dyDescent="0.3">
      <c r="A15" s="6">
        <v>18</v>
      </c>
      <c r="B15" s="6">
        <v>13</v>
      </c>
      <c r="C15" s="6">
        <v>500</v>
      </c>
      <c r="D15" s="6">
        <v>320</v>
      </c>
      <c r="E15" s="11">
        <f t="shared" si="0"/>
        <v>250</v>
      </c>
      <c r="F15" s="8">
        <f t="shared" si="1"/>
        <v>0.21171171171171171</v>
      </c>
      <c r="G15" s="11"/>
      <c r="H15" s="3">
        <f t="shared" si="2"/>
        <v>-59.279279279279272</v>
      </c>
      <c r="I15" s="3">
        <f t="shared" si="3"/>
        <v>-203.24324324324323</v>
      </c>
      <c r="J15" s="11">
        <f t="shared" si="4"/>
        <v>211.7117117117117</v>
      </c>
      <c r="O15" s="8">
        <v>0.12483399734395764</v>
      </c>
    </row>
    <row r="16" spans="1:17" x14ac:dyDescent="0.3">
      <c r="A16" s="6">
        <v>19</v>
      </c>
      <c r="B16" s="6">
        <v>14</v>
      </c>
      <c r="C16" s="6">
        <v>418</v>
      </c>
      <c r="D16" s="6">
        <v>149</v>
      </c>
      <c r="E16" s="11">
        <f t="shared" si="0"/>
        <v>438.20657229210974</v>
      </c>
      <c r="F16" s="8">
        <f t="shared" si="1"/>
        <v>0.37109385401313794</v>
      </c>
      <c r="G16" s="11"/>
      <c r="H16" s="3">
        <f t="shared" si="2"/>
        <v>-128.72072072072072</v>
      </c>
      <c r="I16" s="3">
        <f t="shared" si="3"/>
        <v>-348.05405405405401</v>
      </c>
      <c r="J16" s="11">
        <f t="shared" si="4"/>
        <v>371.0938540131379</v>
      </c>
      <c r="O16" s="8">
        <v>6.8839902858210816E-2</v>
      </c>
    </row>
    <row r="17" spans="1:15" x14ac:dyDescent="0.3">
      <c r="A17" s="6">
        <v>4</v>
      </c>
      <c r="B17" s="6">
        <v>15</v>
      </c>
      <c r="C17" s="6">
        <v>203</v>
      </c>
      <c r="D17" s="6">
        <v>402</v>
      </c>
      <c r="E17" s="11">
        <f t="shared" si="0"/>
        <v>399.56601457080905</v>
      </c>
      <c r="F17" s="8">
        <f t="shared" si="1"/>
        <v>0.33837121954645089</v>
      </c>
      <c r="G17" s="11"/>
      <c r="H17" s="3">
        <f t="shared" si="2"/>
        <v>-310.7927927927928</v>
      </c>
      <c r="I17" s="3">
        <f t="shared" si="3"/>
        <v>-133.80180180180179</v>
      </c>
      <c r="J17" s="11">
        <f t="shared" si="4"/>
        <v>338.3712195464509</v>
      </c>
      <c r="O17" s="8">
        <v>4.9819168173599694E-2</v>
      </c>
    </row>
    <row r="18" spans="1:15" x14ac:dyDescent="0.3">
      <c r="A18" s="6">
        <v>5</v>
      </c>
      <c r="B18" s="6">
        <v>16</v>
      </c>
      <c r="C18" s="6">
        <v>259</v>
      </c>
      <c r="D18" s="6">
        <v>440</v>
      </c>
      <c r="E18" s="11">
        <f t="shared" si="0"/>
        <v>333.34816633663968</v>
      </c>
      <c r="F18" s="8">
        <f t="shared" si="1"/>
        <v>0.28229484356436146</v>
      </c>
      <c r="G18" s="11"/>
      <c r="H18" s="3">
        <f t="shared" si="2"/>
        <v>-263.36936936936934</v>
      </c>
      <c r="I18" s="3">
        <f t="shared" si="3"/>
        <v>-101.62162162162161</v>
      </c>
      <c r="J18" s="11">
        <f t="shared" si="4"/>
        <v>282.29484356436149</v>
      </c>
      <c r="O18" s="8">
        <v>0.11023516178541343</v>
      </c>
    </row>
    <row r="19" spans="1:15" x14ac:dyDescent="0.3">
      <c r="A19" s="6">
        <v>6</v>
      </c>
      <c r="B19" s="6">
        <v>17</v>
      </c>
      <c r="C19" s="6">
        <v>311</v>
      </c>
      <c r="D19" s="6">
        <v>475</v>
      </c>
      <c r="E19" s="11">
        <f t="shared" si="0"/>
        <v>272.59126911917042</v>
      </c>
      <c r="F19" s="8">
        <f t="shared" si="1"/>
        <v>0.2308430567315497</v>
      </c>
      <c r="G19" s="11"/>
      <c r="H19" s="3">
        <f t="shared" si="2"/>
        <v>-219.33333333333331</v>
      </c>
      <c r="I19" s="3">
        <f t="shared" si="3"/>
        <v>-71.981981981981974</v>
      </c>
      <c r="J19" s="11">
        <f t="shared" si="4"/>
        <v>230.84305673154972</v>
      </c>
      <c r="O19" s="8">
        <v>0.11598746081504738</v>
      </c>
    </row>
    <row r="20" spans="1:15" x14ac:dyDescent="0.3">
      <c r="A20" s="6">
        <v>1</v>
      </c>
      <c r="B20" s="6">
        <v>18</v>
      </c>
      <c r="C20" s="6">
        <v>136</v>
      </c>
      <c r="D20" s="6">
        <v>425</v>
      </c>
      <c r="E20" s="11">
        <f t="shared" si="0"/>
        <v>454.51182602876241</v>
      </c>
      <c r="F20" s="8">
        <f t="shared" si="1"/>
        <v>0.38490190672705998</v>
      </c>
      <c r="G20" s="11"/>
      <c r="H20" s="3">
        <f t="shared" si="2"/>
        <v>-367.53153153153153</v>
      </c>
      <c r="I20" s="3">
        <f t="shared" si="3"/>
        <v>-114.32432432432431</v>
      </c>
      <c r="J20" s="11">
        <f t="shared" si="4"/>
        <v>384.90190672706007</v>
      </c>
      <c r="O20" s="8">
        <v>7.2661059568195713E-2</v>
      </c>
    </row>
    <row r="21" spans="1:15" x14ac:dyDescent="0.3">
      <c r="A21" s="6">
        <v>2</v>
      </c>
      <c r="B21" s="6">
        <v>19</v>
      </c>
      <c r="C21" s="6">
        <v>195</v>
      </c>
      <c r="D21" s="6">
        <v>468</v>
      </c>
      <c r="E21" s="11">
        <f t="shared" si="0"/>
        <v>386.12044752900619</v>
      </c>
      <c r="F21" s="8">
        <f t="shared" si="1"/>
        <v>0.32698488349303223</v>
      </c>
      <c r="G21" s="11"/>
      <c r="H21" s="3">
        <f t="shared" si="2"/>
        <v>-317.56756756756755</v>
      </c>
      <c r="I21" s="3">
        <f t="shared" si="3"/>
        <v>-77.909909909909899</v>
      </c>
      <c r="J21" s="11">
        <f t="shared" si="4"/>
        <v>326.98488349303221</v>
      </c>
      <c r="O21" s="8">
        <v>7.3497013079188489E-2</v>
      </c>
    </row>
    <row r="22" spans="1:15" x14ac:dyDescent="0.3">
      <c r="A22" s="6">
        <v>3</v>
      </c>
      <c r="B22" s="6">
        <v>20</v>
      </c>
      <c r="C22" s="6">
        <v>250</v>
      </c>
      <c r="D22" s="6">
        <v>514</v>
      </c>
      <c r="E22" s="11">
        <f t="shared" si="0"/>
        <v>323.28934408668653</v>
      </c>
      <c r="F22" s="8">
        <f t="shared" si="1"/>
        <v>0.27377656165899578</v>
      </c>
      <c r="G22" s="11"/>
      <c r="H22" s="3">
        <f t="shared" si="2"/>
        <v>-270.99099099099095</v>
      </c>
      <c r="I22" s="3">
        <f t="shared" si="3"/>
        <v>-38.95495495495495</v>
      </c>
      <c r="J22" s="11">
        <f t="shared" si="4"/>
        <v>273.77656165899577</v>
      </c>
      <c r="O22" s="8">
        <v>8.5462119681338058E-2</v>
      </c>
    </row>
    <row r="23" spans="1:15" x14ac:dyDescent="0.3">
      <c r="A23" s="6">
        <v>21</v>
      </c>
      <c r="B23" s="6">
        <v>21</v>
      </c>
      <c r="C23" s="6">
        <v>528</v>
      </c>
      <c r="D23" s="6">
        <v>265</v>
      </c>
      <c r="E23" s="11">
        <f t="shared" si="0"/>
        <v>297.97483115189442</v>
      </c>
      <c r="F23" s="8">
        <f t="shared" si="1"/>
        <v>0.25233904620070335</v>
      </c>
      <c r="G23" s="11"/>
      <c r="H23" s="3">
        <f t="shared" si="2"/>
        <v>-35.567567567567565</v>
      </c>
      <c r="I23" s="3">
        <f t="shared" si="3"/>
        <v>-249.8198198198198</v>
      </c>
      <c r="J23" s="11">
        <f t="shared" si="4"/>
        <v>252.33904620070336</v>
      </c>
      <c r="O23" s="8">
        <v>0.12933603234812702</v>
      </c>
    </row>
    <row r="24" spans="1:15" x14ac:dyDescent="0.3">
      <c r="A24" s="6">
        <v>20</v>
      </c>
      <c r="B24" s="6">
        <v>22</v>
      </c>
      <c r="C24" s="6">
        <v>482</v>
      </c>
      <c r="D24" s="6">
        <v>229</v>
      </c>
      <c r="E24" s="11">
        <f t="shared" si="0"/>
        <v>342.49817517762045</v>
      </c>
      <c r="F24" s="8">
        <f t="shared" si="1"/>
        <v>0.29004349969996684</v>
      </c>
      <c r="G24" s="11"/>
      <c r="H24" s="3">
        <f t="shared" si="2"/>
        <v>-74.522522522522522</v>
      </c>
      <c r="I24" s="3">
        <f t="shared" si="3"/>
        <v>-280.30630630630628</v>
      </c>
      <c r="J24" s="11">
        <f t="shared" si="4"/>
        <v>290.04349969996684</v>
      </c>
      <c r="O24" s="8">
        <v>0.1232843543332722</v>
      </c>
    </row>
    <row r="25" spans="1:15" x14ac:dyDescent="0.3">
      <c r="A25" s="6">
        <v>24</v>
      </c>
      <c r="B25" s="6">
        <v>23</v>
      </c>
      <c r="C25" s="6">
        <v>545</v>
      </c>
      <c r="D25" s="6">
        <v>209</v>
      </c>
      <c r="E25" s="11">
        <f t="shared" si="0"/>
        <v>351.8891871029856</v>
      </c>
      <c r="F25" s="8">
        <f t="shared" si="1"/>
        <v>0.29799624853766349</v>
      </c>
      <c r="G25" s="11"/>
      <c r="H25" s="3">
        <f t="shared" si="2"/>
        <v>-21.171171171171171</v>
      </c>
      <c r="I25" s="3">
        <f t="shared" si="3"/>
        <v>-297.24324324324323</v>
      </c>
      <c r="J25" s="11">
        <f t="shared" si="4"/>
        <v>297.99624853766346</v>
      </c>
      <c r="O25" s="8">
        <v>8.3021975510245524E-2</v>
      </c>
    </row>
    <row r="26" spans="1:15" x14ac:dyDescent="0.3">
      <c r="A26" s="6">
        <v>22</v>
      </c>
      <c r="B26" s="6">
        <v>24</v>
      </c>
      <c r="C26" s="6">
        <v>488</v>
      </c>
      <c r="D26" s="6">
        <v>176</v>
      </c>
      <c r="E26" s="11">
        <f t="shared" si="0"/>
        <v>392.65761166695853</v>
      </c>
      <c r="F26" s="8">
        <f t="shared" si="1"/>
        <v>0.33252086033057748</v>
      </c>
      <c r="G26" s="11"/>
      <c r="H26" s="3">
        <f t="shared" si="2"/>
        <v>-69.441441441441441</v>
      </c>
      <c r="I26" s="3">
        <f t="shared" si="3"/>
        <v>-325.18918918918916</v>
      </c>
      <c r="J26" s="11">
        <f t="shared" si="4"/>
        <v>332.52086033057748</v>
      </c>
      <c r="O26" s="8">
        <v>8.0668737438333762E-2</v>
      </c>
    </row>
    <row r="27" spans="1:15" x14ac:dyDescent="0.3">
      <c r="A27" s="6">
        <v>23</v>
      </c>
      <c r="B27" s="6">
        <v>25</v>
      </c>
      <c r="C27" s="6">
        <v>544</v>
      </c>
      <c r="D27" s="6">
        <v>151</v>
      </c>
      <c r="E27" s="11">
        <f t="shared" si="0"/>
        <v>409.82557265256156</v>
      </c>
      <c r="F27" s="8">
        <f t="shared" si="1"/>
        <v>0.3470594939580251</v>
      </c>
      <c r="G27" s="11"/>
      <c r="H27" s="3">
        <f t="shared" si="2"/>
        <v>-22.018018018018015</v>
      </c>
      <c r="I27" s="3">
        <f t="shared" si="3"/>
        <v>-346.36036036036035</v>
      </c>
      <c r="J27" s="11">
        <f t="shared" si="4"/>
        <v>347.05949395802509</v>
      </c>
      <c r="O27" s="8"/>
    </row>
    <row r="28" spans="1:15" x14ac:dyDescent="0.3">
      <c r="A28" s="6">
        <v>74</v>
      </c>
      <c r="B28" s="6">
        <v>26</v>
      </c>
      <c r="C28" s="6">
        <v>624</v>
      </c>
      <c r="D28" s="6">
        <v>756</v>
      </c>
      <c r="E28" s="11">
        <f t="shared" si="0"/>
        <v>203.30272993740147</v>
      </c>
      <c r="F28" s="8">
        <f t="shared" si="1"/>
        <v>0.17216627580284447</v>
      </c>
      <c r="G28" s="11"/>
      <c r="H28" s="3">
        <f t="shared" si="2"/>
        <v>45.729729729729726</v>
      </c>
      <c r="I28" s="3">
        <f t="shared" si="3"/>
        <v>165.98198198198196</v>
      </c>
      <c r="J28" s="11">
        <f t="shared" si="4"/>
        <v>172.16627580284447</v>
      </c>
      <c r="O28" s="8">
        <v>9.016964908203591E-2</v>
      </c>
    </row>
    <row r="29" spans="1:15" x14ac:dyDescent="0.3">
      <c r="A29" s="6">
        <v>73</v>
      </c>
      <c r="B29" s="6">
        <v>27</v>
      </c>
      <c r="C29" s="6">
        <v>621</v>
      </c>
      <c r="D29" s="6">
        <v>825</v>
      </c>
      <c r="E29" s="11">
        <f t="shared" si="0"/>
        <v>269.8629281690985</v>
      </c>
      <c r="F29" s="8">
        <f t="shared" si="1"/>
        <v>0.22853256980085818</v>
      </c>
      <c r="G29" s="11"/>
      <c r="H29" s="3">
        <f t="shared" si="2"/>
        <v>43.189189189189186</v>
      </c>
      <c r="I29" s="3">
        <f t="shared" si="3"/>
        <v>224.41441441441441</v>
      </c>
      <c r="J29" s="11">
        <f t="shared" si="4"/>
        <v>228.53256980085817</v>
      </c>
      <c r="O29" s="8">
        <v>0.13050189895515302</v>
      </c>
    </row>
    <row r="30" spans="1:15" x14ac:dyDescent="0.3">
      <c r="A30" s="6">
        <v>72</v>
      </c>
      <c r="B30" s="6">
        <v>28</v>
      </c>
      <c r="C30" s="6">
        <v>620</v>
      </c>
      <c r="D30" s="6">
        <v>893</v>
      </c>
      <c r="E30" s="11">
        <f t="shared" si="0"/>
        <v>336.73283178211182</v>
      </c>
      <c r="F30" s="8">
        <f t="shared" si="1"/>
        <v>0.28516113682449107</v>
      </c>
      <c r="G30" s="11"/>
      <c r="H30" s="3">
        <f t="shared" si="2"/>
        <v>42.342342342342342</v>
      </c>
      <c r="I30" s="3">
        <f t="shared" si="3"/>
        <v>282</v>
      </c>
      <c r="J30" s="11">
        <f t="shared" si="4"/>
        <v>285.16113682449105</v>
      </c>
      <c r="O30" s="8">
        <v>0.1036478165196234</v>
      </c>
    </row>
    <row r="31" spans="1:15" x14ac:dyDescent="0.3">
      <c r="A31" s="6">
        <v>71</v>
      </c>
      <c r="B31" s="6">
        <v>29</v>
      </c>
      <c r="C31" s="6">
        <v>622</v>
      </c>
      <c r="D31" s="6">
        <v>954</v>
      </c>
      <c r="E31" s="11">
        <f t="shared" si="0"/>
        <v>397.41665792968467</v>
      </c>
      <c r="F31" s="8">
        <f t="shared" si="1"/>
        <v>0.33655104365216537</v>
      </c>
      <c r="G31" s="11"/>
      <c r="H31" s="3">
        <f t="shared" si="2"/>
        <v>44.03603603603603</v>
      </c>
      <c r="I31" s="3">
        <f t="shared" si="3"/>
        <v>333.65765765765764</v>
      </c>
      <c r="J31" s="11">
        <f t="shared" si="4"/>
        <v>336.55104365216533</v>
      </c>
      <c r="O31" s="8">
        <v>5.9223931768975155E-2</v>
      </c>
    </row>
    <row r="32" spans="1:15" x14ac:dyDescent="0.3">
      <c r="A32" s="6">
        <v>64</v>
      </c>
      <c r="B32" s="6">
        <v>30</v>
      </c>
      <c r="C32" s="6">
        <v>751</v>
      </c>
      <c r="D32" s="6">
        <v>705</v>
      </c>
      <c r="E32" s="11">
        <f t="shared" si="0"/>
        <v>231.91808898833224</v>
      </c>
      <c r="F32" s="8">
        <f t="shared" si="1"/>
        <v>0.19639910238651559</v>
      </c>
      <c r="G32" s="11"/>
      <c r="H32" s="3">
        <f t="shared" si="2"/>
        <v>153.27927927927928</v>
      </c>
      <c r="I32" s="3">
        <f t="shared" si="3"/>
        <v>122.79279279279278</v>
      </c>
      <c r="J32" s="11">
        <f t="shared" si="4"/>
        <v>196.39910238651561</v>
      </c>
      <c r="O32" s="8">
        <v>0.16598687732739142</v>
      </c>
    </row>
    <row r="33" spans="1:15" x14ac:dyDescent="0.3">
      <c r="A33" s="6">
        <v>63</v>
      </c>
      <c r="B33" s="6">
        <v>31</v>
      </c>
      <c r="C33" s="6">
        <v>786</v>
      </c>
      <c r="D33" s="6">
        <v>759</v>
      </c>
      <c r="E33" s="11">
        <f t="shared" si="0"/>
        <v>293.69542046140248</v>
      </c>
      <c r="F33" s="8">
        <f t="shared" si="1"/>
        <v>0.24871504075109757</v>
      </c>
      <c r="G33" s="11"/>
      <c r="H33" s="3">
        <f t="shared" si="2"/>
        <v>182.91891891891891</v>
      </c>
      <c r="I33" s="3">
        <f t="shared" si="3"/>
        <v>168.52252252252251</v>
      </c>
      <c r="J33" s="11">
        <f t="shared" si="4"/>
        <v>248.71504075109758</v>
      </c>
      <c r="O33" s="8">
        <v>0.11593102382905003</v>
      </c>
    </row>
    <row r="34" spans="1:15" x14ac:dyDescent="0.3">
      <c r="A34" s="6">
        <v>62</v>
      </c>
      <c r="B34" s="6">
        <v>32</v>
      </c>
      <c r="C34" s="6">
        <v>831</v>
      </c>
      <c r="D34" s="6">
        <v>793</v>
      </c>
      <c r="E34" s="11">
        <f t="shared" si="0"/>
        <v>349.87140494758927</v>
      </c>
      <c r="F34" s="8">
        <f t="shared" si="1"/>
        <v>0.29628749608174221</v>
      </c>
      <c r="G34" s="11"/>
      <c r="H34" s="3">
        <f t="shared" si="2"/>
        <v>221.027027027027</v>
      </c>
      <c r="I34" s="3">
        <f t="shared" si="3"/>
        <v>197.3153153153153</v>
      </c>
      <c r="J34" s="11">
        <f t="shared" si="4"/>
        <v>296.28749608174223</v>
      </c>
      <c r="O34" s="8">
        <v>9.1802863256209705E-2</v>
      </c>
    </row>
    <row r="35" spans="1:15" x14ac:dyDescent="0.3">
      <c r="A35" s="6">
        <v>61</v>
      </c>
      <c r="B35" s="6">
        <v>33</v>
      </c>
      <c r="C35" s="6">
        <v>850</v>
      </c>
      <c r="D35" s="6">
        <v>847</v>
      </c>
      <c r="E35" s="11">
        <f t="shared" si="0"/>
        <v>400.96009776535124</v>
      </c>
      <c r="F35" s="8">
        <f t="shared" si="1"/>
        <v>0.33955179450399114</v>
      </c>
      <c r="G35" s="11"/>
      <c r="H35" s="3">
        <f t="shared" si="2"/>
        <v>237.11711711711709</v>
      </c>
      <c r="I35" s="3">
        <f t="shared" si="3"/>
        <v>243.04504504504501</v>
      </c>
      <c r="J35" s="11">
        <f t="shared" si="4"/>
        <v>339.55179450399106</v>
      </c>
      <c r="O35" s="8"/>
    </row>
    <row r="36" spans="1:15" x14ac:dyDescent="0.3">
      <c r="A36" s="6">
        <v>25</v>
      </c>
      <c r="B36" s="6">
        <v>73</v>
      </c>
      <c r="C36" s="6">
        <v>608</v>
      </c>
      <c r="D36" s="6">
        <v>183</v>
      </c>
      <c r="E36" s="11">
        <f>((C36-$C$2)^2+(D36-$D$2)^2)^0.5</f>
        <v>378.91027961774802</v>
      </c>
      <c r="F36" s="8">
        <f>E36/$L$4/1000</f>
        <v>0.32087897553214695</v>
      </c>
      <c r="G36" s="11"/>
      <c r="H36" s="3">
        <f t="shared" si="2"/>
        <v>32.18018018018018</v>
      </c>
      <c r="I36" s="3">
        <f t="shared" si="3"/>
        <v>-319.26126126126121</v>
      </c>
      <c r="J36" s="11">
        <f>SQRT(H36^2+I36^2)</f>
        <v>320.87897553214691</v>
      </c>
      <c r="O36" s="8"/>
    </row>
    <row r="37" spans="1:15" x14ac:dyDescent="0.3">
      <c r="A37" s="6">
        <v>26</v>
      </c>
      <c r="B37" s="6">
        <v>74</v>
      </c>
      <c r="C37" s="6">
        <v>590</v>
      </c>
      <c r="D37" s="6">
        <v>254</v>
      </c>
      <c r="E37" s="11">
        <f>((C37-$C$2)^2+(D37-$D$2)^2)^0.5</f>
        <v>306.65289824164387</v>
      </c>
      <c r="F37" s="8">
        <f>E37/$L$4/1000</f>
        <v>0.25968803995238304</v>
      </c>
      <c r="G37" s="11"/>
      <c r="H37" s="3">
        <f t="shared" si="2"/>
        <v>16.936936936936934</v>
      </c>
      <c r="I37" s="3">
        <f t="shared" si="3"/>
        <v>-259.1351351351351</v>
      </c>
      <c r="J37" s="11">
        <f>SQRT(H37^2+I37^2)</f>
        <v>259.68803995238306</v>
      </c>
      <c r="O37" s="8"/>
    </row>
    <row r="38" spans="1:15" x14ac:dyDescent="0.3">
      <c r="A38" s="6">
        <v>27</v>
      </c>
      <c r="B38" s="6">
        <v>75</v>
      </c>
      <c r="C38" s="6">
        <v>571</v>
      </c>
      <c r="D38" s="6">
        <v>332</v>
      </c>
      <c r="E38" s="11">
        <f>((C38-$C$2)^2+(D38-$D$2)^2)^0.5</f>
        <v>228.00219297190981</v>
      </c>
      <c r="F38" s="8">
        <f>E38/$L$4/1000</f>
        <v>0.19308293819242811</v>
      </c>
      <c r="G38" s="11"/>
      <c r="H38" s="3">
        <f t="shared" si="2"/>
        <v>0.84684684684684675</v>
      </c>
      <c r="I38" s="3">
        <f t="shared" si="3"/>
        <v>-193.08108108108107</v>
      </c>
      <c r="J38" s="11">
        <f>SQRT(H38^2+I38^2)</f>
        <v>193.08293819242812</v>
      </c>
      <c r="O38" s="8"/>
    </row>
    <row r="39" spans="1:15" x14ac:dyDescent="0.3">
      <c r="E39" s="11"/>
      <c r="F39" s="8"/>
      <c r="G39" s="11"/>
      <c r="H39" s="3"/>
      <c r="I39" s="3"/>
      <c r="J39" s="11"/>
      <c r="O39" s="8"/>
    </row>
    <row r="40" spans="1:15" x14ac:dyDescent="0.3">
      <c r="A40" s="6" t="s">
        <v>11</v>
      </c>
      <c r="B40" s="6" t="s">
        <v>38</v>
      </c>
      <c r="C40" s="6">
        <v>582</v>
      </c>
      <c r="D40" s="6">
        <v>296</v>
      </c>
      <c r="E40" s="11">
        <f>((C40-$C$2)^2+(D40-$D$2)^2)^0.5</f>
        <v>264.27258654654287</v>
      </c>
      <c r="F40" s="8">
        <f>E40/$L$4/1000</f>
        <v>0.22379840662500025</v>
      </c>
      <c r="G40" s="11"/>
      <c r="H40" s="3">
        <f>(C40-$C$2)/$L$4</f>
        <v>10.162162162162161</v>
      </c>
      <c r="I40" s="3">
        <f>(D40-$D$2)/$L$4</f>
        <v>-223.56756756756755</v>
      </c>
      <c r="J40" s="11">
        <f>SQRT(H40^2+I40^2)</f>
        <v>223.79840662500027</v>
      </c>
      <c r="O40" s="8">
        <v>0.13220640115309976</v>
      </c>
    </row>
    <row r="41" spans="1:15" x14ac:dyDescent="0.3">
      <c r="A41" s="6" t="s">
        <v>13</v>
      </c>
      <c r="B41" s="6" t="s">
        <v>37</v>
      </c>
      <c r="C41" s="11">
        <v>464</v>
      </c>
      <c r="D41" s="11">
        <v>254</v>
      </c>
      <c r="E41" s="11">
        <f>((C41-$C$2)^2+(D41-$D$2)^2)^0.5</f>
        <v>323.83946640272245</v>
      </c>
      <c r="F41" s="8">
        <f>E41/$L$4/1000</f>
        <v>0.2742424310077109</v>
      </c>
      <c r="G41" s="11"/>
      <c r="H41" s="3">
        <f>(C41-$C$2)/$L$4</f>
        <v>-89.765765765765764</v>
      </c>
      <c r="I41" s="3">
        <f>(D41-$D$2)/$L$4</f>
        <v>-259.1351351351351</v>
      </c>
      <c r="J41" s="11">
        <f>SQRT(H41^2+I41^2)</f>
        <v>274.24243100771088</v>
      </c>
      <c r="O41" s="8">
        <v>0.10907020163214459</v>
      </c>
    </row>
    <row r="42" spans="1:15" x14ac:dyDescent="0.3">
      <c r="A42" s="6" t="s">
        <v>9</v>
      </c>
      <c r="B42" s="6" t="s">
        <v>36</v>
      </c>
      <c r="C42" s="6">
        <v>635</v>
      </c>
      <c r="D42" s="6">
        <v>210</v>
      </c>
      <c r="E42" s="11">
        <f>((C42-$C$2)^2+(D42-$D$2)^2)^0.5</f>
        <v>355.98455022655128</v>
      </c>
      <c r="F42" s="8">
        <f>E42/$L$4/1000</f>
        <v>0.30146439388554791</v>
      </c>
      <c r="G42" s="11"/>
      <c r="H42" s="3">
        <f>(C42-$C$2)/$L$4</f>
        <v>55.045045045045043</v>
      </c>
      <c r="I42" s="3">
        <f>(D42-$D$2)/$L$4</f>
        <v>-296.39639639639637</v>
      </c>
      <c r="J42" s="11">
        <f>SQRT(H42^2+I42^2)</f>
        <v>301.46439388554785</v>
      </c>
      <c r="O42" s="8">
        <v>8.2780059755030361E-2</v>
      </c>
    </row>
    <row r="43" spans="1:15" x14ac:dyDescent="0.3">
      <c r="A43" s="6" t="s">
        <v>3</v>
      </c>
      <c r="B43" s="6" t="s">
        <v>35</v>
      </c>
      <c r="C43" s="6">
        <v>972</v>
      </c>
      <c r="D43" s="6">
        <v>603</v>
      </c>
      <c r="E43" s="11">
        <f>((C43-$C$2)^2+(D43-$D$2)^2)^0.5</f>
        <v>404.29321043025197</v>
      </c>
      <c r="F43" s="8">
        <f>E43/$L$4/1000</f>
        <v>0.3423744304544476</v>
      </c>
      <c r="G43" s="11"/>
      <c r="H43" s="3">
        <f>(C43-$C$2)/$L$4</f>
        <v>340.43243243243239</v>
      </c>
      <c r="I43" s="3">
        <f>(D43-$D$2)/$L$4</f>
        <v>36.414414414414409</v>
      </c>
      <c r="J43" s="11">
        <f>SQRT(H43^2+I43^2)</f>
        <v>342.37443045444758</v>
      </c>
      <c r="K43" s="11"/>
      <c r="O43" s="8">
        <v>3.9168945739123835E-2</v>
      </c>
    </row>
    <row r="44" spans="1:15" x14ac:dyDescent="0.3">
      <c r="A44" s="6" t="s">
        <v>1</v>
      </c>
      <c r="B44" s="6" t="s">
        <v>34</v>
      </c>
      <c r="C44" s="6">
        <v>622</v>
      </c>
      <c r="D44" s="6">
        <v>922</v>
      </c>
      <c r="E44" s="11">
        <f>((C44-$C$2)^2+(D44-$D$2)^2)^0.5</f>
        <v>365.71573660426481</v>
      </c>
      <c r="F44" s="8">
        <f>E44/$L$4/1000</f>
        <v>0.30970521838559356</v>
      </c>
      <c r="G44" s="11"/>
      <c r="H44" s="3">
        <f>(C44-$C$2)/$L$4</f>
        <v>44.03603603603603</v>
      </c>
      <c r="I44" s="3">
        <f>(D44-$D$2)/$L$4</f>
        <v>306.55855855855856</v>
      </c>
      <c r="J44" s="11">
        <f>SQRT(H44^2+I44^2)</f>
        <v>309.70521838559364</v>
      </c>
      <c r="K44" s="11"/>
      <c r="O44" s="8">
        <v>6.3740458314407847E-2</v>
      </c>
    </row>
    <row r="45" spans="1:15" x14ac:dyDescent="0.3">
      <c r="O45" s="8"/>
    </row>
    <row r="46" spans="1:15" x14ac:dyDescent="0.3">
      <c r="A46" s="6" t="s">
        <v>5</v>
      </c>
      <c r="B46" s="6" t="s">
        <v>33</v>
      </c>
      <c r="C46" s="6">
        <v>766</v>
      </c>
      <c r="D46" s="6">
        <v>534</v>
      </c>
      <c r="E46" s="11">
        <f t="shared" ref="E46:E51" si="5">((C46-$C$2)^2+(D46-$D$2)^2)^0.5</f>
        <v>197.71696942852427</v>
      </c>
      <c r="F46" s="8">
        <f t="shared" ref="F46:F51" si="6">E46/$L$4/1000</f>
        <v>0.1674359921286602</v>
      </c>
      <c r="G46" s="11"/>
      <c r="H46" s="3">
        <f t="shared" ref="H46:H51" si="7">(C46-$C$2)/$L$4</f>
        <v>165.98198198198196</v>
      </c>
      <c r="I46" s="3">
        <f t="shared" ref="I46:I51" si="8">(D46-$D$2)/$L$4</f>
        <v>-22.018018018018015</v>
      </c>
      <c r="J46" s="11">
        <f t="shared" ref="J46:J51" si="9">SQRT(H46^2+I46^2)</f>
        <v>167.43599212866016</v>
      </c>
      <c r="O46" s="8">
        <v>7.5799773006955409E-2</v>
      </c>
    </row>
    <row r="47" spans="1:15" x14ac:dyDescent="0.3">
      <c r="A47" s="6" t="s">
        <v>21</v>
      </c>
      <c r="B47" s="6" t="s">
        <v>32</v>
      </c>
      <c r="C47" s="6">
        <v>624</v>
      </c>
      <c r="D47" s="6">
        <v>656</v>
      </c>
      <c r="E47" s="11">
        <f t="shared" si="5"/>
        <v>110.14535850411491</v>
      </c>
      <c r="F47" s="8">
        <f t="shared" si="6"/>
        <v>9.3276249544025233E-2</v>
      </c>
      <c r="G47" s="11"/>
      <c r="H47" s="3">
        <f t="shared" si="7"/>
        <v>45.729729729729726</v>
      </c>
      <c r="I47" s="3">
        <f t="shared" si="8"/>
        <v>81.297297297297291</v>
      </c>
      <c r="J47" s="11">
        <f t="shared" si="9"/>
        <v>93.276249544025234</v>
      </c>
      <c r="O47" s="8">
        <v>5.4575002184691669E-2</v>
      </c>
    </row>
    <row r="48" spans="1:15" x14ac:dyDescent="0.3">
      <c r="A48" s="6" t="s">
        <v>15</v>
      </c>
      <c r="B48" s="6" t="s">
        <v>31</v>
      </c>
      <c r="C48" s="6">
        <v>320</v>
      </c>
      <c r="D48" s="6">
        <v>444</v>
      </c>
      <c r="E48" s="11">
        <f t="shared" si="5"/>
        <v>275.60116110060204</v>
      </c>
      <c r="F48" s="8">
        <f t="shared" si="6"/>
        <v>0.23339197426537467</v>
      </c>
      <c r="G48" s="11"/>
      <c r="H48" s="3">
        <f t="shared" si="7"/>
        <v>-211.7117117117117</v>
      </c>
      <c r="I48" s="3">
        <f t="shared" si="8"/>
        <v>-98.234234234234222</v>
      </c>
      <c r="J48" s="11">
        <f t="shared" si="9"/>
        <v>233.3919742653747</v>
      </c>
      <c r="O48" s="8">
        <v>0.16808704017852316</v>
      </c>
    </row>
    <row r="49" spans="1:18" x14ac:dyDescent="0.3">
      <c r="A49" s="6" t="s">
        <v>7</v>
      </c>
      <c r="B49" s="6" t="s">
        <v>30</v>
      </c>
      <c r="C49" s="6">
        <v>732</v>
      </c>
      <c r="D49" s="6">
        <v>411</v>
      </c>
      <c r="E49" s="11">
        <f t="shared" si="5"/>
        <v>220.10224896624752</v>
      </c>
      <c r="F49" s="8">
        <f t="shared" si="6"/>
        <v>0.18639289552096636</v>
      </c>
      <c r="G49" s="11"/>
      <c r="H49" s="3">
        <f t="shared" si="7"/>
        <v>137.18918918918916</v>
      </c>
      <c r="I49" s="3">
        <f t="shared" si="8"/>
        <v>-126.18018018018017</v>
      </c>
      <c r="J49" s="11">
        <f t="shared" si="9"/>
        <v>186.39289552096633</v>
      </c>
      <c r="O49" s="8">
        <v>0.10856187219754886</v>
      </c>
    </row>
    <row r="50" spans="1:18" x14ac:dyDescent="0.3">
      <c r="A50" s="6" t="s">
        <v>29</v>
      </c>
      <c r="B50" s="6" t="s">
        <v>28</v>
      </c>
      <c r="C50" s="6">
        <v>792</v>
      </c>
      <c r="D50" s="6">
        <v>201</v>
      </c>
      <c r="E50" s="11">
        <f t="shared" si="5"/>
        <v>422.09596065349876</v>
      </c>
      <c r="F50" s="8">
        <f t="shared" si="6"/>
        <v>0.35745063334620614</v>
      </c>
      <c r="G50" s="11"/>
      <c r="H50" s="3">
        <f t="shared" si="7"/>
        <v>187.99999999999997</v>
      </c>
      <c r="I50" s="3">
        <f t="shared" si="8"/>
        <v>-304.01801801801798</v>
      </c>
      <c r="J50" s="11">
        <f t="shared" si="9"/>
        <v>357.45063334620613</v>
      </c>
      <c r="O50" s="8">
        <v>5.7740689419197452E-2</v>
      </c>
    </row>
    <row r="51" spans="1:18" x14ac:dyDescent="0.3">
      <c r="A51" s="6" t="s">
        <v>27</v>
      </c>
      <c r="B51" s="6" t="s">
        <v>26</v>
      </c>
      <c r="C51" s="6">
        <v>962</v>
      </c>
      <c r="D51" s="6">
        <v>360</v>
      </c>
      <c r="E51" s="11">
        <f t="shared" si="5"/>
        <v>440.07272126320214</v>
      </c>
      <c r="F51" s="8">
        <f t="shared" si="6"/>
        <v>0.372674196385054</v>
      </c>
      <c r="G51" s="11"/>
      <c r="H51" s="3">
        <f t="shared" si="7"/>
        <v>331.96396396396392</v>
      </c>
      <c r="I51" s="3">
        <f t="shared" si="8"/>
        <v>-169.36936936936937</v>
      </c>
      <c r="J51" s="11">
        <f t="shared" si="9"/>
        <v>372.67419638505402</v>
      </c>
      <c r="O51" s="8">
        <v>4.167169782030937E-2</v>
      </c>
    </row>
    <row r="52" spans="1:18" x14ac:dyDescent="0.3">
      <c r="O52" s="8"/>
    </row>
    <row r="53" spans="1:18" x14ac:dyDescent="0.3">
      <c r="E53" s="11"/>
      <c r="F53" s="8"/>
      <c r="G53" s="11"/>
      <c r="H53" s="3"/>
      <c r="I53" s="3"/>
      <c r="J53" s="11"/>
      <c r="O53" s="8"/>
    </row>
    <row r="54" spans="1:18" x14ac:dyDescent="0.3">
      <c r="A54" s="6" t="s">
        <v>25</v>
      </c>
      <c r="B54" s="6" t="s">
        <v>25</v>
      </c>
      <c r="C54" s="6">
        <v>471</v>
      </c>
      <c r="D54" s="6">
        <v>511</v>
      </c>
      <c r="E54" s="11">
        <f t="shared" ref="E54:E68" si="10">((C54-$C$2)^2+(D54-$D$2)^2)^0.5</f>
        <v>110.46266337545913</v>
      </c>
      <c r="F54" s="8">
        <f>E54/$L$4/1000</f>
        <v>9.354495817381224E-2</v>
      </c>
      <c r="G54" s="11"/>
      <c r="H54" s="3">
        <f t="shared" ref="H54:H68" si="11">(C54-$C$2)/$L$4</f>
        <v>-83.837837837837824</v>
      </c>
      <c r="I54" s="3">
        <f t="shared" ref="I54:I68" si="12">(D54-$D$2)/$L$4</f>
        <v>-41.49549549549549</v>
      </c>
      <c r="J54" s="11">
        <f t="shared" ref="J54:J68" si="13">SQRT(H54^2+I54^2)</f>
        <v>93.544958173812233</v>
      </c>
      <c r="O54" s="8">
        <v>6.9389763779528157E-2</v>
      </c>
    </row>
    <row r="55" spans="1:18" x14ac:dyDescent="0.3">
      <c r="A55" s="6" t="s">
        <v>19</v>
      </c>
      <c r="B55" s="6" t="s">
        <v>24</v>
      </c>
      <c r="C55" s="6">
        <v>523</v>
      </c>
      <c r="D55" s="6">
        <v>669</v>
      </c>
      <c r="E55" s="11">
        <f t="shared" si="10"/>
        <v>118.70130580579136</v>
      </c>
      <c r="F55" s="8">
        <f>E55/$L$4/1000</f>
        <v>0.10052182653823771</v>
      </c>
      <c r="G55" s="11"/>
      <c r="H55" s="3">
        <f t="shared" si="11"/>
        <v>-39.801801801801801</v>
      </c>
      <c r="I55" s="3">
        <f t="shared" si="12"/>
        <v>92.306306306306297</v>
      </c>
      <c r="J55" s="11">
        <f t="shared" si="13"/>
        <v>100.52182653823773</v>
      </c>
      <c r="O55" s="8">
        <v>2.3208879919274044E-2</v>
      </c>
    </row>
    <row r="56" spans="1:18" x14ac:dyDescent="0.3">
      <c r="A56" s="6" t="s">
        <v>17</v>
      </c>
      <c r="B56" s="6" t="s">
        <v>20</v>
      </c>
      <c r="C56" s="6">
        <v>345</v>
      </c>
      <c r="D56" s="6">
        <v>779</v>
      </c>
      <c r="E56" s="11">
        <f t="shared" si="10"/>
        <v>313.98407602934259</v>
      </c>
      <c r="F56" s="8">
        <f>E56/$L$4/1000</f>
        <v>0.2658964247455694</v>
      </c>
      <c r="G56" s="11"/>
      <c r="H56" s="3">
        <f t="shared" si="11"/>
        <v>-190.54054054054052</v>
      </c>
      <c r="I56" s="3">
        <f t="shared" si="12"/>
        <v>185.45945945945945</v>
      </c>
      <c r="J56" s="11">
        <f t="shared" si="13"/>
        <v>265.89642474556939</v>
      </c>
      <c r="O56" s="8">
        <v>0.13497536945813002</v>
      </c>
    </row>
    <row r="57" spans="1:18" x14ac:dyDescent="0.3">
      <c r="A57" s="6" t="s">
        <v>23</v>
      </c>
      <c r="B57" s="6" t="s">
        <v>8</v>
      </c>
      <c r="C57" s="6">
        <v>181</v>
      </c>
      <c r="D57" s="6">
        <v>939</v>
      </c>
      <c r="E57" s="11">
        <f t="shared" si="10"/>
        <v>543.10404159792438</v>
      </c>
      <c r="F57" s="8">
        <f>E57/$L$4/1000</f>
        <v>0.45992594513698093</v>
      </c>
      <c r="G57" s="11"/>
      <c r="H57" s="3">
        <f t="shared" si="11"/>
        <v>-329.4234234234234</v>
      </c>
      <c r="I57" s="3">
        <f t="shared" si="12"/>
        <v>320.95495495495493</v>
      </c>
      <c r="J57" s="11">
        <f t="shared" si="13"/>
        <v>459.925945136981</v>
      </c>
      <c r="O57" s="8">
        <v>2.7737226277373059E-2</v>
      </c>
    </row>
    <row r="58" spans="1:18" x14ac:dyDescent="0.3">
      <c r="A58" s="6" t="s">
        <v>22</v>
      </c>
      <c r="B58" s="6" t="s">
        <v>21</v>
      </c>
      <c r="C58" s="6">
        <v>9</v>
      </c>
      <c r="D58" s="6">
        <v>607</v>
      </c>
      <c r="E58" s="11">
        <f t="shared" si="10"/>
        <v>562.96536305531265</v>
      </c>
      <c r="F58" s="8">
        <f>MIN(0.47,E58/$L$4/1000)</f>
        <v>0.47</v>
      </c>
      <c r="G58" s="11"/>
      <c r="H58" s="3">
        <f t="shared" si="11"/>
        <v>-475.08108108108104</v>
      </c>
      <c r="I58" s="3">
        <f t="shared" si="12"/>
        <v>39.801801801801801</v>
      </c>
      <c r="J58" s="11">
        <f t="shared" si="13"/>
        <v>476.74544258738183</v>
      </c>
      <c r="O58" s="8">
        <v>2.4665257223396481E-2</v>
      </c>
    </row>
    <row r="59" spans="1:18" x14ac:dyDescent="0.3">
      <c r="A59" s="6" t="s">
        <v>20</v>
      </c>
      <c r="B59" s="6" t="s">
        <v>19</v>
      </c>
      <c r="C59" s="6">
        <v>660</v>
      </c>
      <c r="D59" s="6">
        <v>478</v>
      </c>
      <c r="E59" s="11">
        <f t="shared" si="10"/>
        <v>121.75385004179539</v>
      </c>
      <c r="F59" s="8">
        <f t="shared" ref="F59:F68" si="14">E59/$L$4/1000</f>
        <v>0.10310686399935826</v>
      </c>
      <c r="G59" s="11"/>
      <c r="H59" s="3">
        <f t="shared" si="11"/>
        <v>76.21621621621621</v>
      </c>
      <c r="I59" s="3">
        <f t="shared" si="12"/>
        <v>-69.441441441441441</v>
      </c>
      <c r="J59" s="11">
        <f t="shared" si="13"/>
        <v>103.10686399935825</v>
      </c>
      <c r="O59" s="8">
        <v>5.7741440981093392E-2</v>
      </c>
    </row>
    <row r="60" spans="1:18" x14ac:dyDescent="0.3">
      <c r="A60" s="6" t="s">
        <v>18</v>
      </c>
      <c r="B60" s="6" t="s">
        <v>17</v>
      </c>
      <c r="C60" s="6">
        <v>755</v>
      </c>
      <c r="D60" s="6">
        <v>41</v>
      </c>
      <c r="E60" s="11">
        <f t="shared" si="10"/>
        <v>550.98638821662371</v>
      </c>
      <c r="F60" s="8">
        <f t="shared" si="14"/>
        <v>0.46660108551678042</v>
      </c>
      <c r="G60" s="11"/>
      <c r="H60" s="3">
        <f t="shared" si="11"/>
        <v>156.66666666666666</v>
      </c>
      <c r="I60" s="3">
        <f t="shared" si="12"/>
        <v>-439.51351351351349</v>
      </c>
      <c r="J60" s="11">
        <f t="shared" si="13"/>
        <v>466.60108551678042</v>
      </c>
      <c r="O60" s="8">
        <v>3.3538672142368012E-2</v>
      </c>
    </row>
    <row r="61" spans="1:18" x14ac:dyDescent="0.3">
      <c r="A61" s="6" t="s">
        <v>16</v>
      </c>
      <c r="B61" s="6" t="s">
        <v>15</v>
      </c>
      <c r="C61" s="6">
        <v>1054</v>
      </c>
      <c r="D61" s="6">
        <v>346</v>
      </c>
      <c r="E61" s="11">
        <f t="shared" si="10"/>
        <v>529.19939531333557</v>
      </c>
      <c r="F61" s="8">
        <f t="shared" si="14"/>
        <v>0.44815083927435623</v>
      </c>
      <c r="G61" s="11"/>
      <c r="H61" s="3">
        <f t="shared" si="11"/>
        <v>409.87387387387383</v>
      </c>
      <c r="I61" s="3">
        <f t="shared" si="12"/>
        <v>-181.22522522522522</v>
      </c>
      <c r="J61" s="11">
        <f t="shared" si="13"/>
        <v>448.1508392743562</v>
      </c>
      <c r="O61" s="8">
        <v>2.4691358024691013E-2</v>
      </c>
    </row>
    <row r="62" spans="1:18" x14ac:dyDescent="0.3">
      <c r="A62" s="6" t="s">
        <v>14</v>
      </c>
      <c r="B62" s="6" t="s">
        <v>13</v>
      </c>
      <c r="C62" s="6">
        <v>368</v>
      </c>
      <c r="D62" s="6">
        <v>1069</v>
      </c>
      <c r="E62" s="11">
        <f t="shared" si="10"/>
        <v>547.61756728578382</v>
      </c>
      <c r="F62" s="8">
        <f t="shared" si="14"/>
        <v>0.46374821013390699</v>
      </c>
      <c r="G62" s="11"/>
      <c r="H62" s="3">
        <f t="shared" si="11"/>
        <v>-171.06306306306305</v>
      </c>
      <c r="I62" s="3">
        <f t="shared" si="12"/>
        <v>431.04504504504501</v>
      </c>
      <c r="J62" s="11">
        <f t="shared" si="13"/>
        <v>463.74821013390698</v>
      </c>
      <c r="O62" s="8">
        <v>2.6640026640027546E-2</v>
      </c>
    </row>
    <row r="63" spans="1:18" s="2" customFormat="1" ht="15.6" customHeight="1" x14ac:dyDescent="0.3">
      <c r="A63" s="1" t="s">
        <v>12</v>
      </c>
      <c r="B63" s="1" t="s">
        <v>11</v>
      </c>
      <c r="C63" s="1">
        <v>568</v>
      </c>
      <c r="D63" s="1">
        <v>544</v>
      </c>
      <c r="E63" s="11">
        <f t="shared" si="10"/>
        <v>16.124515496597098</v>
      </c>
      <c r="F63" s="8">
        <f t="shared" si="14"/>
        <v>1.3654995105226371E-2</v>
      </c>
      <c r="G63" s="11"/>
      <c r="H63" s="3">
        <f t="shared" si="11"/>
        <v>-1.6936936936936935</v>
      </c>
      <c r="I63" s="3">
        <f t="shared" si="12"/>
        <v>-13.549549549549548</v>
      </c>
      <c r="J63" s="11">
        <f t="shared" si="13"/>
        <v>13.654995105226371</v>
      </c>
      <c r="K63" s="1"/>
      <c r="L63" s="1"/>
      <c r="M63" s="1"/>
      <c r="N63" s="1"/>
      <c r="O63" s="9">
        <v>1.253616200578599E-2</v>
      </c>
      <c r="P63" s="1"/>
      <c r="Q63" s="1"/>
      <c r="R63" s="2" t="s">
        <v>0</v>
      </c>
    </row>
    <row r="64" spans="1:18" s="4" customFormat="1" x14ac:dyDescent="0.3">
      <c r="A64" s="1" t="s">
        <v>10</v>
      </c>
      <c r="B64" s="1" t="s">
        <v>9</v>
      </c>
      <c r="C64" s="1">
        <v>556</v>
      </c>
      <c r="D64" s="1">
        <v>1104</v>
      </c>
      <c r="E64" s="11">
        <f t="shared" si="10"/>
        <v>544.18011724060625</v>
      </c>
      <c r="F64" s="8">
        <f t="shared" si="14"/>
        <v>0.46083721640195485</v>
      </c>
      <c r="G64" s="11"/>
      <c r="H64" s="3">
        <f t="shared" si="11"/>
        <v>-11.855855855855856</v>
      </c>
      <c r="I64" s="3">
        <f t="shared" si="12"/>
        <v>460.68468468468467</v>
      </c>
      <c r="J64" s="11">
        <f t="shared" si="13"/>
        <v>460.83721640195483</v>
      </c>
      <c r="K64" s="1"/>
      <c r="L64" s="1"/>
      <c r="M64" s="1"/>
      <c r="N64" s="1"/>
      <c r="O64" s="9">
        <v>3.1271716469770006E-2</v>
      </c>
      <c r="P64" s="1"/>
      <c r="Q64" s="1"/>
    </row>
    <row r="65" spans="1:18" s="4" customFormat="1" x14ac:dyDescent="0.3">
      <c r="A65" s="1" t="s">
        <v>8</v>
      </c>
      <c r="B65" s="1" t="s">
        <v>7</v>
      </c>
      <c r="C65" s="1">
        <v>697</v>
      </c>
      <c r="D65" s="1">
        <v>646</v>
      </c>
      <c r="E65" s="11">
        <f t="shared" si="10"/>
        <v>153.37861650177967</v>
      </c>
      <c r="F65" s="8">
        <f t="shared" si="14"/>
        <v>0.12988819775826385</v>
      </c>
      <c r="G65" s="11"/>
      <c r="H65" s="3">
        <f t="shared" si="11"/>
        <v>107.54954954954954</v>
      </c>
      <c r="I65" s="3">
        <f t="shared" si="12"/>
        <v>72.828828828828819</v>
      </c>
      <c r="J65" s="11">
        <f t="shared" si="13"/>
        <v>129.88819775826386</v>
      </c>
      <c r="K65" s="1"/>
      <c r="L65" s="1"/>
      <c r="M65" s="1"/>
      <c r="N65" s="1"/>
      <c r="O65" s="9">
        <v>2.9028436018957153E-2</v>
      </c>
      <c r="P65" s="1"/>
      <c r="Q65" s="1"/>
    </row>
    <row r="66" spans="1:18" s="4" customFormat="1" x14ac:dyDescent="0.3">
      <c r="A66" s="1" t="s">
        <v>6</v>
      </c>
      <c r="B66" s="1" t="s">
        <v>5</v>
      </c>
      <c r="C66" s="1">
        <v>923</v>
      </c>
      <c r="D66" s="1">
        <v>959</v>
      </c>
      <c r="E66" s="11">
        <f t="shared" si="10"/>
        <v>532.73820963020853</v>
      </c>
      <c r="F66" s="8">
        <f t="shared" si="14"/>
        <v>0.45114767302017655</v>
      </c>
      <c r="G66" s="11"/>
      <c r="H66" s="3">
        <f t="shared" si="11"/>
        <v>298.93693693693689</v>
      </c>
      <c r="I66" s="3">
        <f t="shared" si="12"/>
        <v>337.89189189189187</v>
      </c>
      <c r="J66" s="11">
        <f t="shared" si="13"/>
        <v>451.14767302017657</v>
      </c>
      <c r="K66" s="1"/>
      <c r="L66" s="1"/>
      <c r="M66" s="1"/>
      <c r="N66" s="1"/>
      <c r="O66" s="9">
        <v>3.1754294638209335E-2</v>
      </c>
      <c r="P66" s="1"/>
      <c r="Q66" s="1"/>
    </row>
    <row r="67" spans="1:18" s="4" customFormat="1" x14ac:dyDescent="0.3">
      <c r="A67" s="1" t="s">
        <v>4</v>
      </c>
      <c r="B67" s="1" t="s">
        <v>3</v>
      </c>
      <c r="C67" s="1">
        <v>218</v>
      </c>
      <c r="D67" s="1">
        <v>135</v>
      </c>
      <c r="E67" s="11">
        <f t="shared" si="10"/>
        <v>551.84146274088539</v>
      </c>
      <c r="F67" s="8">
        <f t="shared" si="14"/>
        <v>0.46732520268147049</v>
      </c>
      <c r="G67" s="11"/>
      <c r="H67" s="3">
        <f t="shared" si="11"/>
        <v>-298.09009009009009</v>
      </c>
      <c r="I67" s="3">
        <f t="shared" si="12"/>
        <v>-359.90990990990986</v>
      </c>
      <c r="J67" s="11">
        <f t="shared" si="13"/>
        <v>467.32520268147044</v>
      </c>
      <c r="K67" s="1"/>
      <c r="L67" s="1"/>
      <c r="M67" s="1"/>
      <c r="N67" s="1"/>
      <c r="O67" s="9">
        <v>2.4440977639105591E-2</v>
      </c>
      <c r="P67" s="1"/>
      <c r="Q67" s="1"/>
    </row>
    <row r="68" spans="1:18" s="2" customFormat="1" ht="13.95" customHeight="1" x14ac:dyDescent="0.3">
      <c r="A68" s="1" t="s">
        <v>2</v>
      </c>
      <c r="B68" s="1" t="s">
        <v>1</v>
      </c>
      <c r="C68" s="1">
        <v>606</v>
      </c>
      <c r="D68" s="1">
        <v>558</v>
      </c>
      <c r="E68" s="11">
        <f t="shared" si="10"/>
        <v>36.055512754639892</v>
      </c>
      <c r="F68" s="8">
        <f t="shared" si="14"/>
        <v>3.0533497287713061E-2</v>
      </c>
      <c r="G68" s="11"/>
      <c r="H68" s="3">
        <f t="shared" si="11"/>
        <v>30.486486486486484</v>
      </c>
      <c r="I68" s="3">
        <f t="shared" si="12"/>
        <v>-1.6936936936936935</v>
      </c>
      <c r="J68" s="11">
        <f t="shared" si="13"/>
        <v>30.533497287713061</v>
      </c>
      <c r="K68" s="1"/>
      <c r="L68" s="1"/>
      <c r="M68" s="1"/>
      <c r="N68" s="1"/>
      <c r="O68" s="9">
        <v>1.1370950439819533E-2</v>
      </c>
      <c r="P68" s="1"/>
      <c r="Q68" s="1"/>
      <c r="R68" s="2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90B8-E13F-4B7A-8E46-1B408BE9526F}">
  <dimension ref="A1:K239"/>
  <sheetViews>
    <sheetView workbookViewId="0">
      <selection activeCell="C2" sqref="C2"/>
    </sheetView>
  </sheetViews>
  <sheetFormatPr defaultRowHeight="14.4" x14ac:dyDescent="0.3"/>
  <cols>
    <col min="1" max="1" width="8.77734375" customWidth="1"/>
    <col min="2" max="4" width="8.88671875" style="6"/>
    <col min="6" max="6" width="10.6640625" style="6" customWidth="1"/>
    <col min="10" max="10" width="9.44140625" customWidth="1"/>
    <col min="11" max="11" width="8.109375" customWidth="1"/>
  </cols>
  <sheetData>
    <row r="1" spans="1:11" s="6" customFormat="1" x14ac:dyDescent="0.3">
      <c r="A1"/>
      <c r="E1"/>
      <c r="F1" s="12" t="s">
        <v>70</v>
      </c>
      <c r="G1" s="12"/>
      <c r="H1"/>
      <c r="I1"/>
      <c r="J1"/>
      <c r="K1"/>
    </row>
    <row r="2" spans="1:11" s="6" customFormat="1" ht="18.600000000000001" customHeight="1" x14ac:dyDescent="0.3">
      <c r="A2"/>
      <c r="E2"/>
      <c r="F2" s="1" t="s">
        <v>69</v>
      </c>
      <c r="G2" s="1" t="s">
        <v>68</v>
      </c>
      <c r="H2"/>
      <c r="I2"/>
      <c r="J2" s="1"/>
      <c r="K2" s="1"/>
    </row>
    <row r="4" spans="1:11" s="6" customFormat="1" x14ac:dyDescent="0.3">
      <c r="A4" t="s">
        <v>67</v>
      </c>
      <c r="E4"/>
      <c r="F4" s="6">
        <v>0</v>
      </c>
      <c r="G4" s="7">
        <f t="shared" ref="G4:G67" si="0">$B$9*EXP(-((F4-$B$10)^2/(2*$B$11^2)))</f>
        <v>5.5805804289247272E-3</v>
      </c>
      <c r="H4"/>
      <c r="I4"/>
      <c r="J4"/>
      <c r="K4"/>
    </row>
    <row r="5" spans="1:11" s="6" customFormat="1" x14ac:dyDescent="0.3">
      <c r="A5" t="s">
        <v>66</v>
      </c>
      <c r="E5"/>
      <c r="F5" s="6">
        <v>2E-3</v>
      </c>
      <c r="G5" s="7">
        <f t="shared" si="0"/>
        <v>5.8863242680901639E-3</v>
      </c>
      <c r="H5"/>
      <c r="I5"/>
      <c r="J5"/>
      <c r="K5"/>
    </row>
    <row r="6" spans="1:11" s="6" customFormat="1" x14ac:dyDescent="0.3">
      <c r="A6" t="s">
        <v>65</v>
      </c>
      <c r="E6"/>
      <c r="F6" s="6">
        <v>4.0000000000000001E-3</v>
      </c>
      <c r="G6" s="7">
        <f t="shared" si="0"/>
        <v>6.2059866227223209E-3</v>
      </c>
      <c r="H6"/>
      <c r="I6"/>
      <c r="J6"/>
      <c r="K6"/>
    </row>
    <row r="7" spans="1:11" s="6" customFormat="1" x14ac:dyDescent="0.3">
      <c r="A7" t="s">
        <v>64</v>
      </c>
      <c r="E7"/>
      <c r="F7" s="6">
        <v>6.0000000000000001E-3</v>
      </c>
      <c r="G7" s="7">
        <f t="shared" si="0"/>
        <v>6.5400237883186472E-3</v>
      </c>
      <c r="H7"/>
      <c r="I7"/>
      <c r="J7"/>
      <c r="K7"/>
    </row>
    <row r="8" spans="1:11" s="6" customFormat="1" x14ac:dyDescent="0.3">
      <c r="A8"/>
      <c r="B8" s="6" t="s">
        <v>58</v>
      </c>
      <c r="C8" s="6" t="s">
        <v>63</v>
      </c>
      <c r="D8" s="6" t="s">
        <v>62</v>
      </c>
      <c r="E8"/>
      <c r="F8" s="6">
        <v>8.0000000000000002E-3</v>
      </c>
      <c r="G8" s="7">
        <f t="shared" si="0"/>
        <v>6.8888965287433367E-3</v>
      </c>
      <c r="H8"/>
      <c r="I8"/>
      <c r="J8"/>
      <c r="K8"/>
    </row>
    <row r="9" spans="1:11" s="6" customFormat="1" x14ac:dyDescent="0.3">
      <c r="A9" t="s">
        <v>61</v>
      </c>
      <c r="B9" s="6">
        <v>0.1295</v>
      </c>
      <c r="C9" s="6">
        <v>0.1196</v>
      </c>
      <c r="D9" s="6">
        <v>0.13930000000000001</v>
      </c>
      <c r="E9"/>
      <c r="F9" s="6">
        <v>0.01</v>
      </c>
      <c r="G9" s="7">
        <f t="shared" si="0"/>
        <v>7.2530694536177207E-3</v>
      </c>
      <c r="H9"/>
      <c r="I9"/>
      <c r="J9"/>
      <c r="K9"/>
    </row>
    <row r="10" spans="1:11" s="6" customFormat="1" x14ac:dyDescent="0.3">
      <c r="A10" t="s">
        <v>60</v>
      </c>
      <c r="B10" s="6">
        <v>0.23480000000000001</v>
      </c>
      <c r="C10" s="6">
        <v>0.22459999999999999</v>
      </c>
      <c r="D10" s="6">
        <v>0.24490000000000001</v>
      </c>
      <c r="E10"/>
      <c r="F10" s="6">
        <v>1.2E-2</v>
      </c>
      <c r="G10" s="7">
        <f t="shared" si="0"/>
        <v>7.6330103533520065E-3</v>
      </c>
      <c r="H10"/>
      <c r="I10"/>
      <c r="J10"/>
      <c r="K10"/>
    </row>
    <row r="11" spans="1:11" s="6" customFormat="1" x14ac:dyDescent="0.3">
      <c r="A11" t="s">
        <v>59</v>
      </c>
      <c r="B11" s="6">
        <v>9.3630000000000005E-2</v>
      </c>
      <c r="C11" s="6">
        <v>8.2739999999999994E-2</v>
      </c>
      <c r="D11" s="6">
        <v>0.1045</v>
      </c>
      <c r="E11"/>
      <c r="F11" s="6">
        <v>1.4E-2</v>
      </c>
      <c r="G11" s="7">
        <f t="shared" si="0"/>
        <v>8.0291894914269503E-3</v>
      </c>
      <c r="H11"/>
      <c r="I11"/>
      <c r="J11"/>
      <c r="K11"/>
    </row>
    <row r="12" spans="1:11" s="6" customFormat="1" x14ac:dyDescent="0.3">
      <c r="A12"/>
      <c r="E12"/>
      <c r="F12" s="6">
        <v>1.6E-2</v>
      </c>
      <c r="G12" s="7">
        <f t="shared" si="0"/>
        <v>8.4420788536533394E-3</v>
      </c>
      <c r="H12"/>
      <c r="I12"/>
      <c r="J12"/>
      <c r="K12"/>
    </row>
    <row r="13" spans="1:11" s="6" customFormat="1" x14ac:dyDescent="0.3">
      <c r="A13" t="s">
        <v>57</v>
      </c>
      <c r="E13"/>
      <c r="F13" s="6">
        <v>1.7999999999999999E-2</v>
      </c>
      <c r="G13" s="7">
        <f t="shared" si="0"/>
        <v>8.8721513542637312E-3</v>
      </c>
      <c r="H13"/>
      <c r="I13"/>
      <c r="J13"/>
      <c r="K13"/>
    </row>
    <row r="14" spans="1:11" s="6" customFormat="1" x14ac:dyDescent="0.3">
      <c r="A14"/>
      <c r="B14" s="6" t="s">
        <v>58</v>
      </c>
      <c r="E14"/>
      <c r="F14" s="6">
        <v>0.02</v>
      </c>
      <c r="G14" s="7">
        <f t="shared" si="0"/>
        <v>9.3198799988248038E-3</v>
      </c>
      <c r="H14"/>
      <c r="I14"/>
      <c r="J14"/>
      <c r="K14"/>
    </row>
    <row r="15" spans="1:11" s="6" customFormat="1" x14ac:dyDescent="0.3">
      <c r="A15" t="s">
        <v>56</v>
      </c>
      <c r="B15" s="6">
        <v>2.3099999999999999E-2</v>
      </c>
      <c r="E15"/>
      <c r="F15" s="6">
        <v>2.1999999999999999E-2</v>
      </c>
      <c r="G15" s="7">
        <f t="shared" si="0"/>
        <v>9.7857370040991404E-3</v>
      </c>
      <c r="H15"/>
      <c r="I15"/>
      <c r="J15"/>
      <c r="K15"/>
    </row>
    <row r="16" spans="1:11" s="6" customFormat="1" x14ac:dyDescent="0.3">
      <c r="A16" t="s">
        <v>55</v>
      </c>
      <c r="B16" s="6">
        <v>0.78500000000000003</v>
      </c>
      <c r="E16"/>
      <c r="F16" s="6">
        <v>2.4E-2</v>
      </c>
      <c r="G16" s="7">
        <f t="shared" si="0"/>
        <v>1.027019287513317E-2</v>
      </c>
      <c r="H16"/>
      <c r="I16"/>
      <c r="J16"/>
      <c r="K16"/>
    </row>
    <row r="17" spans="1:11" s="6" customFormat="1" x14ac:dyDescent="0.3">
      <c r="A17" t="s">
        <v>54</v>
      </c>
      <c r="B17" s="6">
        <v>54</v>
      </c>
      <c r="E17"/>
      <c r="F17" s="6">
        <v>2.5999999999999999E-2</v>
      </c>
      <c r="G17" s="7">
        <f t="shared" si="0"/>
        <v>1.0773715440001573E-2</v>
      </c>
      <c r="H17"/>
      <c r="I17"/>
      <c r="J17"/>
      <c r="K17"/>
    </row>
    <row r="18" spans="1:11" s="6" customFormat="1" x14ac:dyDescent="0.3">
      <c r="A18" t="s">
        <v>53</v>
      </c>
      <c r="B18" s="6">
        <v>0.77700000000000002</v>
      </c>
      <c r="E18"/>
      <c r="F18" s="6">
        <v>2.8000000000000001E-2</v>
      </c>
      <c r="G18" s="7">
        <f t="shared" si="0"/>
        <v>1.1296768842798975E-2</v>
      </c>
      <c r="H18"/>
      <c r="I18"/>
      <c r="J18"/>
      <c r="K18"/>
    </row>
    <row r="19" spans="1:11" s="6" customFormat="1" x14ac:dyDescent="0.3">
      <c r="A19" t="s">
        <v>52</v>
      </c>
      <c r="B19" s="6">
        <v>2.07E-2</v>
      </c>
      <c r="E19"/>
      <c r="F19" s="6">
        <v>0.03</v>
      </c>
      <c r="G19" s="7">
        <f t="shared" si="0"/>
        <v>1.1839812495635383E-2</v>
      </c>
      <c r="H19"/>
      <c r="I19"/>
      <c r="J19"/>
      <c r="K19"/>
    </row>
    <row r="20" spans="1:11" s="6" customFormat="1" x14ac:dyDescent="0.3">
      <c r="A20"/>
      <c r="E20"/>
      <c r="F20" s="6">
        <v>3.2000000000000001E-2</v>
      </c>
      <c r="G20" s="7">
        <f t="shared" si="0"/>
        <v>1.2403299990563358E-2</v>
      </c>
      <c r="H20"/>
      <c r="I20"/>
      <c r="J20"/>
      <c r="K20"/>
    </row>
    <row r="21" spans="1:11" s="6" customFormat="1" x14ac:dyDescent="0.3">
      <c r="A21"/>
      <c r="E21"/>
      <c r="F21" s="6">
        <v>3.4000000000000002E-2</v>
      </c>
      <c r="G21" s="7">
        <f t="shared" si="0"/>
        <v>1.2987677972541131E-2</v>
      </c>
      <c r="H21"/>
      <c r="I21"/>
      <c r="J21"/>
      <c r="K21"/>
    </row>
    <row r="22" spans="1:11" s="6" customFormat="1" x14ac:dyDescent="0.3">
      <c r="A22"/>
      <c r="E22"/>
      <c r="F22" s="6">
        <v>3.5999999999999997E-2</v>
      </c>
      <c r="G22" s="7">
        <f t="shared" si="0"/>
        <v>1.3593384974716384E-2</v>
      </c>
      <c r="H22"/>
      <c r="I22"/>
      <c r="J22"/>
      <c r="K22"/>
    </row>
    <row r="23" spans="1:11" s="6" customFormat="1" x14ac:dyDescent="0.3">
      <c r="A23"/>
      <c r="E23"/>
      <c r="F23" s="6">
        <v>3.7999999999999999E-2</v>
      </c>
      <c r="G23" s="7">
        <f t="shared" si="0"/>
        <v>1.4220850217500318E-2</v>
      </c>
      <c r="H23"/>
      <c r="I23"/>
      <c r="J23"/>
      <c r="K23"/>
    </row>
    <row r="24" spans="1:11" s="6" customFormat="1" x14ac:dyDescent="0.3">
      <c r="A24"/>
      <c r="E24"/>
      <c r="F24" s="6">
        <v>0.04</v>
      </c>
      <c r="G24" s="7">
        <f t="shared" si="0"/>
        <v>1.4870492373089156E-2</v>
      </c>
      <c r="H24"/>
      <c r="I24"/>
      <c r="J24"/>
      <c r="K24"/>
    </row>
    <row r="25" spans="1:11" s="6" customFormat="1" x14ac:dyDescent="0.3">
      <c r="A25"/>
      <c r="E25"/>
      <c r="F25" s="6">
        <v>4.2000000000000003E-2</v>
      </c>
      <c r="G25" s="7">
        <f t="shared" si="0"/>
        <v>1.5542718297281021E-2</v>
      </c>
      <c r="H25"/>
      <c r="I25"/>
      <c r="J25"/>
      <c r="K25"/>
    </row>
    <row r="26" spans="1:11" s="6" customFormat="1" x14ac:dyDescent="0.3">
      <c r="A26"/>
      <c r="E26"/>
      <c r="F26" s="6">
        <v>4.3999999999999997E-2</v>
      </c>
      <c r="G26" s="7">
        <f t="shared" si="0"/>
        <v>1.6237921730628373E-2</v>
      </c>
      <c r="H26"/>
      <c r="I26"/>
      <c r="J26"/>
      <c r="K26"/>
    </row>
    <row r="27" spans="1:11" s="6" customFormat="1" x14ac:dyDescent="0.3">
      <c r="A27"/>
      <c r="E27"/>
      <c r="F27" s="6">
        <v>4.5999999999999999E-2</v>
      </c>
      <c r="G27" s="7">
        <f t="shared" si="0"/>
        <v>1.6956481971160387E-2</v>
      </c>
      <c r="H27"/>
      <c r="I27"/>
      <c r="J27"/>
      <c r="K27"/>
    </row>
    <row r="28" spans="1:11" s="6" customFormat="1" x14ac:dyDescent="0.3">
      <c r="A28"/>
      <c r="E28"/>
      <c r="F28" s="6">
        <v>4.8000000000000001E-2</v>
      </c>
      <c r="G28" s="7">
        <f t="shared" si="0"/>
        <v>1.7698762521103334E-2</v>
      </c>
      <c r="H28"/>
      <c r="I28"/>
      <c r="J28"/>
      <c r="K28"/>
    </row>
    <row r="29" spans="1:11" s="6" customFormat="1" x14ac:dyDescent="0.3">
      <c r="A29"/>
      <c r="E29"/>
      <c r="F29" s="6">
        <v>0.05</v>
      </c>
      <c r="G29" s="7">
        <f t="shared" si="0"/>
        <v>1.8465109710221781E-2</v>
      </c>
      <c r="H29"/>
      <c r="I29"/>
      <c r="J29"/>
      <c r="K29"/>
    </row>
    <row r="30" spans="1:11" s="6" customFormat="1" x14ac:dyDescent="0.3">
      <c r="A30"/>
      <c r="E30"/>
      <c r="F30" s="6">
        <v>5.1999999999999998E-2</v>
      </c>
      <c r="G30" s="7">
        <f t="shared" si="0"/>
        <v>1.9255851298595712E-2</v>
      </c>
      <c r="H30"/>
      <c r="I30"/>
      <c r="J30"/>
      <c r="K30"/>
    </row>
    <row r="31" spans="1:11" s="6" customFormat="1" x14ac:dyDescent="0.3">
      <c r="A31"/>
      <c r="E31"/>
      <c r="F31" s="6">
        <v>5.3999999999999999E-2</v>
      </c>
      <c r="G31" s="7">
        <f t="shared" si="0"/>
        <v>2.0071295061839991E-2</v>
      </c>
      <c r="H31"/>
      <c r="I31"/>
      <c r="J31"/>
      <c r="K31"/>
    </row>
    <row r="32" spans="1:11" s="6" customFormat="1" x14ac:dyDescent="0.3">
      <c r="A32"/>
      <c r="E32"/>
      <c r="F32" s="6">
        <v>5.6000000000000001E-2</v>
      </c>
      <c r="G32" s="7">
        <f t="shared" si="0"/>
        <v>2.0911727361960571E-2</v>
      </c>
      <c r="H32"/>
      <c r="I32"/>
      <c r="J32"/>
      <c r="K32"/>
    </row>
    <row r="33" spans="6:7" x14ac:dyDescent="0.3">
      <c r="F33" s="6">
        <v>5.8000000000000003E-2</v>
      </c>
      <c r="G33" s="7">
        <f t="shared" si="0"/>
        <v>2.1777411707226267E-2</v>
      </c>
    </row>
    <row r="34" spans="6:7" x14ac:dyDescent="0.3">
      <c r="F34" s="6">
        <v>0.06</v>
      </c>
      <c r="G34" s="7">
        <f t="shared" si="0"/>
        <v>2.2668587304614508E-2</v>
      </c>
    </row>
    <row r="35" spans="6:7" x14ac:dyDescent="0.3">
      <c r="F35" s="6">
        <v>6.2E-2</v>
      </c>
      <c r="G35" s="7">
        <f t="shared" si="0"/>
        <v>2.3585467608563396E-2</v>
      </c>
    </row>
    <row r="36" spans="6:7" x14ac:dyDescent="0.3">
      <c r="F36" s="6">
        <v>6.4000000000000001E-2</v>
      </c>
      <c r="G36" s="7">
        <f t="shared" si="0"/>
        <v>2.4528238869930129E-2</v>
      </c>
    </row>
    <row r="37" spans="6:7" x14ac:dyDescent="0.3">
      <c r="F37" s="6">
        <v>6.6000000000000003E-2</v>
      </c>
      <c r="G37" s="7">
        <f t="shared" si="0"/>
        <v>2.5497058689215202E-2</v>
      </c>
    </row>
    <row r="38" spans="6:7" x14ac:dyDescent="0.3">
      <c r="F38" s="6">
        <v>6.8000000000000005E-2</v>
      </c>
      <c r="G38" s="7">
        <f t="shared" si="0"/>
        <v>2.6492054578263324E-2</v>
      </c>
    </row>
    <row r="39" spans="6:7" x14ac:dyDescent="0.3">
      <c r="F39" s="6">
        <v>7.0000000000000007E-2</v>
      </c>
      <c r="G39" s="7">
        <f t="shared" si="0"/>
        <v>2.7513322534793626E-2</v>
      </c>
    </row>
    <row r="40" spans="6:7" x14ac:dyDescent="0.3">
      <c r="F40" s="6">
        <v>7.1999999999999995E-2</v>
      </c>
      <c r="G40" s="7">
        <f t="shared" si="0"/>
        <v>2.8560925634242739E-2</v>
      </c>
    </row>
    <row r="41" spans="6:7" x14ac:dyDescent="0.3">
      <c r="F41" s="6">
        <v>7.3999999999999996E-2</v>
      </c>
      <c r="G41" s="7">
        <f t="shared" si="0"/>
        <v>2.9634892643524088E-2</v>
      </c>
    </row>
    <row r="42" spans="6:7" x14ac:dyDescent="0.3">
      <c r="F42" s="6">
        <v>7.5999999999999998E-2</v>
      </c>
      <c r="G42" s="7">
        <f t="shared" si="0"/>
        <v>3.0735216661413951E-2</v>
      </c>
    </row>
    <row r="43" spans="6:7" x14ac:dyDescent="0.3">
      <c r="F43" s="6">
        <v>7.8E-2</v>
      </c>
      <c r="G43" s="7">
        <f t="shared" si="0"/>
        <v>3.1861853790368551E-2</v>
      </c>
    </row>
    <row r="44" spans="6:7" x14ac:dyDescent="0.3">
      <c r="F44" s="6">
        <v>0.08</v>
      </c>
      <c r="G44" s="7">
        <f t="shared" si="0"/>
        <v>3.3014721844655981E-2</v>
      </c>
    </row>
    <row r="45" spans="6:7" x14ac:dyDescent="0.3">
      <c r="F45" s="6">
        <v>8.2000000000000003E-2</v>
      </c>
      <c r="G45" s="7">
        <f t="shared" si="0"/>
        <v>3.419369909975134E-2</v>
      </c>
    </row>
    <row r="46" spans="6:7" x14ac:dyDescent="0.3">
      <c r="F46" s="6">
        <v>8.4000000000000005E-2</v>
      </c>
      <c r="G46" s="7">
        <f t="shared" si="0"/>
        <v>3.5398623087991382E-2</v>
      </c>
    </row>
    <row r="47" spans="6:7" x14ac:dyDescent="0.3">
      <c r="F47" s="6">
        <v>8.5999999999999993E-2</v>
      </c>
      <c r="G47" s="7">
        <f t="shared" si="0"/>
        <v>3.6629289445517146E-2</v>
      </c>
    </row>
    <row r="48" spans="6:7" x14ac:dyDescent="0.3">
      <c r="F48" s="6">
        <v>8.7999999999999995E-2</v>
      </c>
      <c r="G48" s="7">
        <f t="shared" si="0"/>
        <v>3.7885450815546624E-2</v>
      </c>
    </row>
    <row r="49" spans="6:7" x14ac:dyDescent="0.3">
      <c r="F49" s="6">
        <v>0.09</v>
      </c>
      <c r="G49" s="7">
        <f t="shared" si="0"/>
        <v>3.9166815813015426E-2</v>
      </c>
    </row>
    <row r="50" spans="6:7" x14ac:dyDescent="0.3">
      <c r="F50" s="6">
        <v>9.1999999999999998E-2</v>
      </c>
      <c r="G50" s="7">
        <f t="shared" si="0"/>
        <v>4.0473048055600765E-2</v>
      </c>
    </row>
    <row r="51" spans="6:7" x14ac:dyDescent="0.3">
      <c r="F51" s="6">
        <v>9.4E-2</v>
      </c>
      <c r="G51" s="7">
        <f t="shared" si="0"/>
        <v>4.1803765266101189E-2</v>
      </c>
    </row>
    <row r="52" spans="6:7" x14ac:dyDescent="0.3">
      <c r="F52" s="6">
        <v>9.6000000000000002E-2</v>
      </c>
      <c r="G52" s="7">
        <f t="shared" si="0"/>
        <v>4.3158538451082466E-2</v>
      </c>
    </row>
    <row r="53" spans="6:7" x14ac:dyDescent="0.3">
      <c r="F53" s="6">
        <v>9.8000000000000004E-2</v>
      </c>
      <c r="G53" s="7">
        <f t="shared" si="0"/>
        <v>4.4536891160617251E-2</v>
      </c>
    </row>
    <row r="54" spans="6:7" x14ac:dyDescent="0.3">
      <c r="F54" s="6">
        <v>0.1</v>
      </c>
      <c r="G54" s="7">
        <f t="shared" si="0"/>
        <v>4.5938298833842837E-2</v>
      </c>
    </row>
    <row r="55" spans="6:7" x14ac:dyDescent="0.3">
      <c r="F55" s="6">
        <v>0.10199999999999999</v>
      </c>
      <c r="G55" s="7">
        <f t="shared" si="0"/>
        <v>4.7362188234937368E-2</v>
      </c>
    </row>
    <row r="56" spans="6:7" x14ac:dyDescent="0.3">
      <c r="F56" s="6">
        <v>0.104</v>
      </c>
      <c r="G56" s="7">
        <f t="shared" si="0"/>
        <v>4.8807936983969277E-2</v>
      </c>
    </row>
    <row r="57" spans="6:7" x14ac:dyDescent="0.3">
      <c r="F57" s="6">
        <v>0.106</v>
      </c>
      <c r="G57" s="7">
        <f t="shared" si="0"/>
        <v>5.027487318690816E-2</v>
      </c>
    </row>
    <row r="58" spans="6:7" x14ac:dyDescent="0.3">
      <c r="F58" s="6">
        <v>0.108</v>
      </c>
      <c r="G58" s="7">
        <f t="shared" si="0"/>
        <v>5.1762275168898426E-2</v>
      </c>
    </row>
    <row r="59" spans="6:7" x14ac:dyDescent="0.3">
      <c r="F59" s="6">
        <v>0.11</v>
      </c>
      <c r="G59" s="7">
        <f t="shared" si="0"/>
        <v>5.3269371314687668E-2</v>
      </c>
    </row>
    <row r="60" spans="6:7" x14ac:dyDescent="0.3">
      <c r="F60" s="6">
        <v>0.112</v>
      </c>
      <c r="G60" s="7">
        <f t="shared" si="0"/>
        <v>5.4795340019872948E-2</v>
      </c>
    </row>
    <row r="61" spans="6:7" x14ac:dyDescent="0.3">
      <c r="F61" s="6">
        <v>0.114</v>
      </c>
      <c r="G61" s="7">
        <f t="shared" si="0"/>
        <v>5.6339309756378124E-2</v>
      </c>
    </row>
    <row r="62" spans="6:7" x14ac:dyDescent="0.3">
      <c r="F62" s="6">
        <v>0.11600000000000001</v>
      </c>
      <c r="G62" s="7">
        <f t="shared" si="0"/>
        <v>5.790035925530565E-2</v>
      </c>
    </row>
    <row r="63" spans="6:7" x14ac:dyDescent="0.3">
      <c r="F63" s="6">
        <v>0.11799999999999999</v>
      </c>
      <c r="G63" s="7">
        <f t="shared" si="0"/>
        <v>5.9477517810016818E-2</v>
      </c>
    </row>
    <row r="64" spans="6:7" x14ac:dyDescent="0.3">
      <c r="F64" s="6">
        <v>0.12</v>
      </c>
      <c r="G64" s="7">
        <f t="shared" si="0"/>
        <v>6.1069765701986592E-2</v>
      </c>
    </row>
    <row r="65" spans="6:7" x14ac:dyDescent="0.3">
      <c r="F65" s="6">
        <v>0.122</v>
      </c>
      <c r="G65" s="7">
        <f t="shared" si="0"/>
        <v>6.2676034751652551E-2</v>
      </c>
    </row>
    <row r="66" spans="6:7" x14ac:dyDescent="0.3">
      <c r="F66" s="6">
        <v>0.124</v>
      </c>
      <c r="G66" s="7">
        <f t="shared" si="0"/>
        <v>6.4295208996134293E-2</v>
      </c>
    </row>
    <row r="67" spans="6:7" x14ac:dyDescent="0.3">
      <c r="F67" s="6">
        <v>0.126</v>
      </c>
      <c r="G67" s="7">
        <f t="shared" si="0"/>
        <v>6.5926125495339633E-2</v>
      </c>
    </row>
    <row r="68" spans="6:7" x14ac:dyDescent="0.3">
      <c r="F68" s="6">
        <v>0.128</v>
      </c>
      <c r="G68" s="7">
        <f t="shared" ref="G68:G131" si="1">$B$9*EXP(-((F68-$B$10)^2/(2*$B$11^2)))</f>
        <v>6.7567575267599225E-2</v>
      </c>
    </row>
    <row r="69" spans="6:7" x14ac:dyDescent="0.3">
      <c r="F69" s="6">
        <v>0.13</v>
      </c>
      <c r="G69" s="7">
        <f t="shared" si="1"/>
        <v>6.921830435558167E-2</v>
      </c>
    </row>
    <row r="70" spans="6:7" x14ac:dyDescent="0.3">
      <c r="F70" s="6">
        <v>0.13200000000000001</v>
      </c>
      <c r="G70" s="7">
        <f t="shared" si="1"/>
        <v>7.0877015022839843E-2</v>
      </c>
    </row>
    <row r="71" spans="6:7" x14ac:dyDescent="0.3">
      <c r="F71" s="6">
        <v>0.13400000000000001</v>
      </c>
      <c r="G71" s="7">
        <f t="shared" si="1"/>
        <v>7.254236708092511E-2</v>
      </c>
    </row>
    <row r="72" spans="6:7" x14ac:dyDescent="0.3">
      <c r="F72" s="6">
        <v>0.13600000000000001</v>
      </c>
      <c r="G72" s="7">
        <f t="shared" si="1"/>
        <v>7.4212979346583594E-2</v>
      </c>
    </row>
    <row r="73" spans="6:7" x14ac:dyDescent="0.3">
      <c r="F73" s="6">
        <v>0.13800000000000001</v>
      </c>
      <c r="G73" s="7">
        <f t="shared" si="1"/>
        <v>7.5887431228115254E-2</v>
      </c>
    </row>
    <row r="74" spans="6:7" x14ac:dyDescent="0.3">
      <c r="F74" s="6">
        <v>0.14000000000000001</v>
      </c>
      <c r="G74" s="7">
        <f t="shared" si="1"/>
        <v>7.7564264439539052E-2</v>
      </c>
    </row>
    <row r="75" spans="6:7" x14ac:dyDescent="0.3">
      <c r="F75" s="6">
        <v>0.14199999999999999</v>
      </c>
      <c r="G75" s="7">
        <f t="shared" si="1"/>
        <v>7.9241984840762197E-2</v>
      </c>
    </row>
    <row r="76" spans="6:7" x14ac:dyDescent="0.3">
      <c r="F76" s="6">
        <v>0.14399999999999999</v>
      </c>
      <c r="G76" s="7">
        <f t="shared" si="1"/>
        <v>8.0919064401504107E-2</v>
      </c>
    </row>
    <row r="77" spans="6:7" x14ac:dyDescent="0.3">
      <c r="F77" s="6">
        <v>0.14599999999999999</v>
      </c>
      <c r="G77" s="7">
        <f t="shared" si="1"/>
        <v>8.2593943286275631E-2</v>
      </c>
    </row>
    <row r="78" spans="6:7" x14ac:dyDescent="0.3">
      <c r="F78" s="6">
        <v>0.14799999999999999</v>
      </c>
      <c r="G78" s="7">
        <f t="shared" si="1"/>
        <v>8.4265032057265238E-2</v>
      </c>
    </row>
    <row r="79" spans="6:7" x14ac:dyDescent="0.3">
      <c r="F79" s="6">
        <v>0.15</v>
      </c>
      <c r="G79" s="7">
        <f t="shared" si="1"/>
        <v>8.5930713991534999E-2</v>
      </c>
    </row>
    <row r="80" spans="6:7" x14ac:dyDescent="0.3">
      <c r="F80" s="6">
        <v>0.152</v>
      </c>
      <c r="G80" s="7">
        <f t="shared" si="1"/>
        <v>8.758934750848657E-2</v>
      </c>
    </row>
    <row r="81" spans="6:7" x14ac:dyDescent="0.3">
      <c r="F81" s="6">
        <v>0.154</v>
      </c>
      <c r="G81" s="7">
        <f t="shared" si="1"/>
        <v>8.9239268703117686E-2</v>
      </c>
    </row>
    <row r="82" spans="6:7" x14ac:dyDescent="0.3">
      <c r="F82" s="6">
        <v>0.156</v>
      </c>
      <c r="G82" s="7">
        <f t="shared" si="1"/>
        <v>9.0878793980160438E-2</v>
      </c>
    </row>
    <row r="83" spans="6:7" x14ac:dyDescent="0.3">
      <c r="F83" s="6">
        <v>0.158</v>
      </c>
      <c r="G83" s="7">
        <f t="shared" si="1"/>
        <v>9.2506222783770603E-2</v>
      </c>
    </row>
    <row r="84" spans="6:7" x14ac:dyDescent="0.3">
      <c r="F84" s="6">
        <v>0.16</v>
      </c>
      <c r="G84" s="7">
        <f t="shared" si="1"/>
        <v>9.4119840417028033E-2</v>
      </c>
    </row>
    <row r="85" spans="6:7" x14ac:dyDescent="0.3">
      <c r="F85" s="6">
        <v>0.16200000000000001</v>
      </c>
      <c r="G85" s="7">
        <f t="shared" si="1"/>
        <v>9.5717920945112486E-2</v>
      </c>
    </row>
    <row r="86" spans="6:7" x14ac:dyDescent="0.3">
      <c r="F86" s="6">
        <v>0.16400000000000001</v>
      </c>
      <c r="G86" s="7">
        <f t="shared" si="1"/>
        <v>9.7298730175637393E-2</v>
      </c>
    </row>
    <row r="87" spans="6:7" x14ac:dyDescent="0.3">
      <c r="F87" s="6">
        <v>0.16600000000000001</v>
      </c>
      <c r="G87" s="7">
        <f t="shared" si="1"/>
        <v>9.8860528709261888E-2</v>
      </c>
    </row>
    <row r="88" spans="6:7" x14ac:dyDescent="0.3">
      <c r="F88" s="6">
        <v>0.16800000000000001</v>
      </c>
      <c r="G88" s="7">
        <f t="shared" si="1"/>
        <v>0.10040157505335526</v>
      </c>
    </row>
    <row r="89" spans="6:7" x14ac:dyDescent="0.3">
      <c r="F89" s="6">
        <v>0.17</v>
      </c>
      <c r="G89" s="7">
        <f t="shared" si="1"/>
        <v>0.10192012879116541</v>
      </c>
    </row>
    <row r="90" spans="6:7" x14ac:dyDescent="0.3">
      <c r="F90" s="6">
        <v>0.17199999999999999</v>
      </c>
      <c r="G90" s="7">
        <f t="shared" si="1"/>
        <v>0.10341445379864028</v>
      </c>
    </row>
    <row r="91" spans="6:7" x14ac:dyDescent="0.3">
      <c r="F91" s="6">
        <v>0.17399999999999999</v>
      </c>
      <c r="G91" s="7">
        <f t="shared" si="1"/>
        <v>0.10488282150077466</v>
      </c>
    </row>
    <row r="92" spans="6:7" x14ac:dyDescent="0.3">
      <c r="F92" s="6">
        <v>0.17599999999999999</v>
      </c>
      <c r="G92" s="7">
        <f t="shared" si="1"/>
        <v>0.10632351415910211</v>
      </c>
    </row>
    <row r="93" spans="6:7" x14ac:dyDescent="0.3">
      <c r="F93" s="6">
        <v>0.17799999999999999</v>
      </c>
      <c r="G93" s="7">
        <f t="shared" si="1"/>
        <v>0.10773482818172742</v>
      </c>
    </row>
    <row r="94" spans="6:7" x14ac:dyDescent="0.3">
      <c r="F94" s="6">
        <v>0.18</v>
      </c>
      <c r="G94" s="7">
        <f t="shared" si="1"/>
        <v>0.10911507744709782</v>
      </c>
    </row>
    <row r="95" spans="6:7" x14ac:dyDescent="0.3">
      <c r="F95" s="6">
        <v>0.182</v>
      </c>
      <c r="G95" s="7">
        <f t="shared" si="1"/>
        <v>0.11046259663254496</v>
      </c>
    </row>
    <row r="96" spans="6:7" x14ac:dyDescent="0.3">
      <c r="F96" s="6">
        <v>0.184</v>
      </c>
      <c r="G96" s="7">
        <f t="shared" si="1"/>
        <v>0.11177574453849197</v>
      </c>
    </row>
    <row r="97" spans="6:7" x14ac:dyDescent="0.3">
      <c r="F97" s="6">
        <v>0.186</v>
      </c>
      <c r="G97" s="7">
        <f t="shared" si="1"/>
        <v>0.11305290739911651</v>
      </c>
    </row>
    <row r="98" spans="6:7" x14ac:dyDescent="0.3">
      <c r="F98" s="6">
        <v>0.188</v>
      </c>
      <c r="G98" s="7">
        <f t="shared" si="1"/>
        <v>0.11429250217018749</v>
      </c>
    </row>
    <row r="99" spans="6:7" x14ac:dyDescent="0.3">
      <c r="F99" s="6">
        <v>0.19</v>
      </c>
      <c r="G99" s="7">
        <f t="shared" si="1"/>
        <v>0.11549297978475409</v>
      </c>
    </row>
    <row r="100" spans="6:7" x14ac:dyDescent="0.3">
      <c r="F100" s="6">
        <v>0.192</v>
      </c>
      <c r="G100" s="7">
        <f t="shared" si="1"/>
        <v>0.11665282836736078</v>
      </c>
    </row>
    <row r="101" spans="6:7" x14ac:dyDescent="0.3">
      <c r="F101" s="6">
        <v>0.19400000000000001</v>
      </c>
      <c r="G101" s="7">
        <f t="shared" si="1"/>
        <v>0.11777057639749028</v>
      </c>
    </row>
    <row r="102" spans="6:7" x14ac:dyDescent="0.3">
      <c r="F102" s="6">
        <v>0.19600000000000001</v>
      </c>
      <c r="G102" s="7">
        <f t="shared" si="1"/>
        <v>0.11884479581299968</v>
      </c>
    </row>
    <row r="103" spans="6:7" x14ac:dyDescent="0.3">
      <c r="F103" s="6">
        <v>0.19800000000000001</v>
      </c>
      <c r="G103" s="7">
        <f t="shared" si="1"/>
        <v>0.11987410504441276</v>
      </c>
    </row>
    <row r="104" spans="6:7" x14ac:dyDescent="0.3">
      <c r="F104" s="6">
        <v>0.2</v>
      </c>
      <c r="G104" s="7">
        <f t="shared" si="1"/>
        <v>0.12085717197106378</v>
      </c>
    </row>
    <row r="105" spans="6:7" x14ac:dyDescent="0.3">
      <c r="F105" s="6">
        <v>0.20200000000000001</v>
      </c>
      <c r="G105" s="7">
        <f t="shared" si="1"/>
        <v>0.12179271679025405</v>
      </c>
    </row>
    <row r="106" spans="6:7" x14ac:dyDescent="0.3">
      <c r="F106" s="6">
        <v>0.20399999999999999</v>
      </c>
      <c r="G106" s="7">
        <f t="shared" si="1"/>
        <v>0.1226795147907833</v>
      </c>
    </row>
    <row r="107" spans="6:7" x14ac:dyDescent="0.3">
      <c r="F107" s="6">
        <v>0.20599999999999999</v>
      </c>
      <c r="G107" s="7">
        <f t="shared" si="1"/>
        <v>0.12351639902245171</v>
      </c>
    </row>
    <row r="108" spans="6:7" x14ac:dyDescent="0.3">
      <c r="F108" s="6">
        <v>0.20799999999999999</v>
      </c>
      <c r="G108" s="7">
        <f t="shared" si="1"/>
        <v>0.12430226285339416</v>
      </c>
    </row>
    <row r="109" spans="6:7" x14ac:dyDescent="0.3">
      <c r="F109" s="6">
        <v>0.21</v>
      </c>
      <c r="G109" s="7">
        <f t="shared" si="1"/>
        <v>0.12503606240740767</v>
      </c>
    </row>
    <row r="110" spans="6:7" x14ac:dyDescent="0.3">
      <c r="F110" s="6">
        <v>0.21199999999999999</v>
      </c>
      <c r="G110" s="7">
        <f t="shared" si="1"/>
        <v>0.1257168188737611</v>
      </c>
    </row>
    <row r="111" spans="6:7" x14ac:dyDescent="0.3">
      <c r="F111" s="6">
        <v>0.214</v>
      </c>
      <c r="G111" s="7">
        <f t="shared" si="1"/>
        <v>0.12634362068233551</v>
      </c>
    </row>
    <row r="112" spans="6:7" x14ac:dyDescent="0.3">
      <c r="F112" s="6">
        <v>0.216</v>
      </c>
      <c r="G112" s="7">
        <f t="shared" si="1"/>
        <v>0.12691562553733146</v>
      </c>
    </row>
    <row r="113" spans="6:7" x14ac:dyDescent="0.3">
      <c r="F113" s="6">
        <v>0.218</v>
      </c>
      <c r="G113" s="7">
        <f t="shared" si="1"/>
        <v>0.12743206230319259</v>
      </c>
    </row>
    <row r="114" spans="6:7" x14ac:dyDescent="0.3">
      <c r="F114" s="6">
        <v>0.22</v>
      </c>
      <c r="G114" s="7">
        <f t="shared" si="1"/>
        <v>0.12789223273683631</v>
      </c>
    </row>
    <row r="115" spans="6:7" x14ac:dyDescent="0.3">
      <c r="F115" s="6">
        <v>0.222</v>
      </c>
      <c r="G115" s="7">
        <f t="shared" si="1"/>
        <v>0.12829551306074452</v>
      </c>
    </row>
    <row r="116" spans="6:7" x14ac:dyDescent="0.3">
      <c r="F116" s="6">
        <v>0.224</v>
      </c>
      <c r="G116" s="7">
        <f t="shared" si="1"/>
        <v>0.12864135537195445</v>
      </c>
    </row>
    <row r="117" spans="6:7" x14ac:dyDescent="0.3">
      <c r="F117" s="6">
        <v>0.22600000000000001</v>
      </c>
      <c r="G117" s="7">
        <f t="shared" si="1"/>
        <v>0.12892928888249414</v>
      </c>
    </row>
    <row r="118" spans="6:7" x14ac:dyDescent="0.3">
      <c r="F118" s="6">
        <v>0.22800000000000001</v>
      </c>
      <c r="G118" s="7">
        <f t="shared" si="1"/>
        <v>0.12915892098733192</v>
      </c>
    </row>
    <row r="119" spans="6:7" x14ac:dyDescent="0.3">
      <c r="F119" s="6">
        <v>0.23</v>
      </c>
      <c r="G119" s="7">
        <f t="shared" si="1"/>
        <v>0.12932993815644908</v>
      </c>
    </row>
    <row r="120" spans="6:7" x14ac:dyDescent="0.3">
      <c r="F120" s="6">
        <v>0.23200000000000001</v>
      </c>
      <c r="G120" s="7">
        <f t="shared" si="1"/>
        <v>0.12944210664819766</v>
      </c>
    </row>
    <row r="121" spans="6:7" x14ac:dyDescent="0.3">
      <c r="F121" s="6">
        <v>0.23400000000000001</v>
      </c>
      <c r="G121" s="7">
        <f t="shared" si="1"/>
        <v>0.12949527304167241</v>
      </c>
    </row>
    <row r="122" spans="6:7" x14ac:dyDescent="0.3">
      <c r="F122" s="6">
        <v>0.23599999999999999</v>
      </c>
      <c r="G122" s="7">
        <f t="shared" si="1"/>
        <v>0.12948936458639876</v>
      </c>
    </row>
    <row r="123" spans="6:7" x14ac:dyDescent="0.3">
      <c r="F123" s="6">
        <v>0.23799999999999999</v>
      </c>
      <c r="G123" s="7">
        <f t="shared" si="1"/>
        <v>0.12942438936822179</v>
      </c>
    </row>
    <row r="124" spans="6:7" x14ac:dyDescent="0.3">
      <c r="F124" s="6">
        <v>0.24</v>
      </c>
      <c r="G124" s="7">
        <f t="shared" si="1"/>
        <v>0.12930043629086621</v>
      </c>
    </row>
    <row r="125" spans="6:7" x14ac:dyDescent="0.3">
      <c r="F125" s="6">
        <v>0.24199999999999999</v>
      </c>
      <c r="G125" s="7">
        <f t="shared" si="1"/>
        <v>0.12911767487322656</v>
      </c>
    </row>
    <row r="126" spans="6:7" x14ac:dyDescent="0.3">
      <c r="F126" s="6">
        <v>0.24399999999999999</v>
      </c>
      <c r="G126" s="7">
        <f t="shared" si="1"/>
        <v>0.12887635486303428</v>
      </c>
    </row>
    <row r="127" spans="6:7" x14ac:dyDescent="0.3">
      <c r="F127" s="6">
        <v>0.246</v>
      </c>
      <c r="G127" s="7">
        <f t="shared" si="1"/>
        <v>0.12857680566813462</v>
      </c>
    </row>
    <row r="128" spans="6:7" x14ac:dyDescent="0.3">
      <c r="F128" s="6">
        <v>0.248</v>
      </c>
      <c r="G128" s="7">
        <f t="shared" si="1"/>
        <v>0.12821943560718546</v>
      </c>
    </row>
    <row r="129" spans="6:7" x14ac:dyDescent="0.3">
      <c r="F129" s="6">
        <v>0.25</v>
      </c>
      <c r="G129" s="7">
        <f t="shared" si="1"/>
        <v>0.12780473098216474</v>
      </c>
    </row>
    <row r="130" spans="6:7" x14ac:dyDescent="0.3">
      <c r="F130" s="6">
        <v>0.252</v>
      </c>
      <c r="G130" s="7">
        <f t="shared" si="1"/>
        <v>0.127333254975635</v>
      </c>
    </row>
    <row r="131" spans="6:7" x14ac:dyDescent="0.3">
      <c r="F131" s="6">
        <v>0.254</v>
      </c>
      <c r="G131" s="7">
        <f t="shared" si="1"/>
        <v>0.12680564637626496</v>
      </c>
    </row>
    <row r="132" spans="6:7" x14ac:dyDescent="0.3">
      <c r="F132" s="6">
        <v>0.25600000000000001</v>
      </c>
      <c r="G132" s="7">
        <f t="shared" ref="G132:G195" si="2">$B$9*EXP(-((F132-$B$10)^2/(2*$B$11^2)))</f>
        <v>0.12622261813664637</v>
      </c>
    </row>
    <row r="133" spans="6:7" x14ac:dyDescent="0.3">
      <c r="F133" s="6">
        <v>0.25800000000000001</v>
      </c>
      <c r="G133" s="7">
        <f t="shared" si="2"/>
        <v>0.12558495576796222</v>
      </c>
    </row>
    <row r="134" spans="6:7" x14ac:dyDescent="0.3">
      <c r="F134" s="6">
        <v>0.26</v>
      </c>
      <c r="G134" s="7">
        <f t="shared" si="2"/>
        <v>0.12489351557656682</v>
      </c>
    </row>
    <row r="135" spans="6:7" x14ac:dyDescent="0.3">
      <c r="F135" s="6">
        <v>0.26200000000000001</v>
      </c>
      <c r="G135" s="7">
        <f t="shared" si="2"/>
        <v>0.1241492227480181</v>
      </c>
    </row>
    <row r="136" spans="6:7" x14ac:dyDescent="0.3">
      <c r="F136" s="6">
        <v>0.26400000000000001</v>
      </c>
      <c r="G136" s="7">
        <f t="shared" si="2"/>
        <v>0.12335306928456216</v>
      </c>
    </row>
    <row r="137" spans="6:7" x14ac:dyDescent="0.3">
      <c r="F137" s="6">
        <v>0.26600000000000001</v>
      </c>
      <c r="G137" s="7">
        <f t="shared" si="2"/>
        <v>0.12250611180250513</v>
      </c>
    </row>
    <row r="138" spans="6:7" x14ac:dyDescent="0.3">
      <c r="F138" s="6">
        <v>0.26800000000000002</v>
      </c>
      <c r="G138" s="7">
        <f t="shared" si="2"/>
        <v>0.12160946919631574</v>
      </c>
    </row>
    <row r="139" spans="6:7" x14ac:dyDescent="0.3">
      <c r="F139" s="6">
        <v>0.27</v>
      </c>
      <c r="G139" s="7">
        <f t="shared" si="2"/>
        <v>0.12066432017668496</v>
      </c>
    </row>
    <row r="140" spans="6:7" x14ac:dyDescent="0.3">
      <c r="F140" s="6">
        <v>0.27200000000000002</v>
      </c>
      <c r="G140" s="7">
        <f t="shared" si="2"/>
        <v>0.11967190069012075</v>
      </c>
    </row>
    <row r="141" spans="6:7" x14ac:dyDescent="0.3">
      <c r="F141" s="6">
        <v>0.27400000000000002</v>
      </c>
      <c r="G141" s="7">
        <f t="shared" si="2"/>
        <v>0.11863350122798039</v>
      </c>
    </row>
    <row r="142" spans="6:7" x14ac:dyDescent="0.3">
      <c r="F142" s="6">
        <v>0.27600000000000002</v>
      </c>
      <c r="G142" s="7">
        <f t="shared" si="2"/>
        <v>0.11755046403313354</v>
      </c>
    </row>
    <row r="143" spans="6:7" x14ac:dyDescent="0.3">
      <c r="F143" s="6">
        <v>0.27800000000000002</v>
      </c>
      <c r="G143" s="7">
        <f t="shared" si="2"/>
        <v>0.11642418021271045</v>
      </c>
    </row>
    <row r="144" spans="6:7" x14ac:dyDescent="0.3">
      <c r="F144" s="6">
        <v>0.28000000000000003</v>
      </c>
      <c r="G144" s="7">
        <f t="shared" si="2"/>
        <v>0.11525608676561551</v>
      </c>
    </row>
    <row r="145" spans="6:7" x14ac:dyDescent="0.3">
      <c r="F145" s="6">
        <v>0.28199999999999997</v>
      </c>
      <c r="G145" s="7">
        <f t="shared" si="2"/>
        <v>0.11404766353368111</v>
      </c>
    </row>
    <row r="146" spans="6:7" x14ac:dyDescent="0.3">
      <c r="F146" s="6">
        <v>0.28399999999999997</v>
      </c>
      <c r="G146" s="7">
        <f t="shared" si="2"/>
        <v>0.11280043008549535</v>
      </c>
    </row>
    <row r="147" spans="6:7" x14ac:dyDescent="0.3">
      <c r="F147" s="6">
        <v>0.28599999999999998</v>
      </c>
      <c r="G147" s="7">
        <f t="shared" si="2"/>
        <v>0.11151594254206369</v>
      </c>
    </row>
    <row r="148" spans="6:7" x14ac:dyDescent="0.3">
      <c r="F148" s="6">
        <v>0.28799999999999998</v>
      </c>
      <c r="G148" s="7">
        <f t="shared" si="2"/>
        <v>0.11019579035355373</v>
      </c>
    </row>
    <row r="149" spans="6:7" x14ac:dyDescent="0.3">
      <c r="F149" s="6">
        <v>0.28999999999999998</v>
      </c>
      <c r="G149" s="7">
        <f t="shared" si="2"/>
        <v>0.10884159303643014</v>
      </c>
    </row>
    <row r="150" spans="6:7" x14ac:dyDescent="0.3">
      <c r="F150" s="6">
        <v>0.29199999999999998</v>
      </c>
      <c r="G150" s="7">
        <f t="shared" si="2"/>
        <v>0.10745499688030782</v>
      </c>
    </row>
    <row r="151" spans="6:7" x14ac:dyDescent="0.3">
      <c r="F151" s="6">
        <v>0.29399999999999998</v>
      </c>
      <c r="G151" s="7">
        <f t="shared" si="2"/>
        <v>0.10603767163383938</v>
      </c>
    </row>
    <row r="152" spans="6:7" x14ac:dyDescent="0.3">
      <c r="F152" s="6">
        <v>0.29599999999999999</v>
      </c>
      <c r="G152" s="7">
        <f t="shared" si="2"/>
        <v>0.10459130717890708</v>
      </c>
    </row>
    <row r="153" spans="6:7" x14ac:dyDescent="0.3">
      <c r="F153" s="6">
        <v>0.29799999999999999</v>
      </c>
      <c r="G153" s="7">
        <f t="shared" si="2"/>
        <v>0.1031176102023106</v>
      </c>
    </row>
    <row r="154" spans="6:7" x14ac:dyDescent="0.3">
      <c r="F154" s="6">
        <v>0.3</v>
      </c>
      <c r="G154" s="7">
        <f t="shared" si="2"/>
        <v>0.10161830087403104</v>
      </c>
    </row>
    <row r="155" spans="6:7" x14ac:dyDescent="0.3">
      <c r="F155" s="6">
        <v>0.30199999999999999</v>
      </c>
      <c r="G155" s="7">
        <f t="shared" si="2"/>
        <v>0.10009510954100827</v>
      </c>
    </row>
    <row r="156" spans="6:7" x14ac:dyDescent="0.3">
      <c r="F156" s="6">
        <v>0.30399999999999999</v>
      </c>
      <c r="G156" s="7">
        <f t="shared" si="2"/>
        <v>9.8549773445196415E-2</v>
      </c>
    </row>
    <row r="157" spans="6:7" x14ac:dyDescent="0.3">
      <c r="F157" s="6">
        <v>0.30599999999999999</v>
      </c>
      <c r="G157" s="7">
        <f t="shared" si="2"/>
        <v>9.6984033474459483E-2</v>
      </c>
    </row>
    <row r="158" spans="6:7" x14ac:dyDescent="0.3">
      <c r="F158" s="6">
        <v>0.308</v>
      </c>
      <c r="G158" s="7">
        <f t="shared" si="2"/>
        <v>9.539963095463877E-2</v>
      </c>
    </row>
    <row r="159" spans="6:7" x14ac:dyDescent="0.3">
      <c r="F159" s="6">
        <v>0.31</v>
      </c>
      <c r="G159" s="7">
        <f t="shared" si="2"/>
        <v>9.3798304490866485E-2</v>
      </c>
    </row>
    <row r="160" spans="6:7" x14ac:dyDescent="0.3">
      <c r="F160" s="6">
        <v>0.312</v>
      </c>
      <c r="G160" s="7">
        <f t="shared" si="2"/>
        <v>9.2181786865917895E-2</v>
      </c>
    </row>
    <row r="161" spans="6:7" x14ac:dyDescent="0.3">
      <c r="F161" s="6">
        <v>0.314</v>
      </c>
      <c r="G161" s="7">
        <f t="shared" si="2"/>
        <v>9.0551802003087697E-2</v>
      </c>
    </row>
    <row r="162" spans="6:7" x14ac:dyDescent="0.3">
      <c r="F162" s="6">
        <v>0.316</v>
      </c>
      <c r="G162" s="7">
        <f t="shared" si="2"/>
        <v>8.8910062000748788E-2</v>
      </c>
    </row>
    <row r="163" spans="6:7" x14ac:dyDescent="0.3">
      <c r="F163" s="6">
        <v>0.318</v>
      </c>
      <c r="G163" s="7">
        <f t="shared" si="2"/>
        <v>8.7258264245402103E-2</v>
      </c>
    </row>
    <row r="164" spans="6:7" x14ac:dyDescent="0.3">
      <c r="F164" s="6">
        <v>0.32</v>
      </c>
      <c r="G164" s="7">
        <f t="shared" si="2"/>
        <v>8.5598088609660047E-2</v>
      </c>
    </row>
    <row r="165" spans="6:7" x14ac:dyDescent="0.3">
      <c r="F165" s="6">
        <v>0.32200000000000001</v>
      </c>
      <c r="G165" s="7">
        <f t="shared" si="2"/>
        <v>8.393119474122103E-2</v>
      </c>
    </row>
    <row r="166" spans="6:7" x14ac:dyDescent="0.3">
      <c r="F166" s="6">
        <v>0.32400000000000001</v>
      </c>
      <c r="G166" s="7">
        <f t="shared" si="2"/>
        <v>8.2259219448494555E-2</v>
      </c>
    </row>
    <row r="167" spans="6:7" x14ac:dyDescent="0.3">
      <c r="F167" s="6">
        <v>0.32600000000000001</v>
      </c>
      <c r="G167" s="7">
        <f t="shared" si="2"/>
        <v>8.0583774188123639E-2</v>
      </c>
    </row>
    <row r="168" spans="6:7" x14ac:dyDescent="0.3">
      <c r="F168" s="6">
        <v>0.32800000000000001</v>
      </c>
      <c r="G168" s="7">
        <f t="shared" si="2"/>
        <v>7.8906442659228498E-2</v>
      </c>
    </row>
    <row r="169" spans="6:7" x14ac:dyDescent="0.3">
      <c r="F169" s="6">
        <v>0.33</v>
      </c>
      <c r="G169" s="7">
        <f t="shared" si="2"/>
        <v>7.7228778508763363E-2</v>
      </c>
    </row>
    <row r="170" spans="6:7" x14ac:dyDescent="0.3">
      <c r="F170" s="6">
        <v>0.33200000000000002</v>
      </c>
      <c r="G170" s="7">
        <f t="shared" si="2"/>
        <v>7.555230315193838E-2</v>
      </c>
    </row>
    <row r="171" spans="6:7" x14ac:dyDescent="0.3">
      <c r="F171" s="6">
        <v>0.33400000000000002</v>
      </c>
      <c r="G171" s="7">
        <f t="shared" si="2"/>
        <v>7.3878503711213739E-2</v>
      </c>
    </row>
    <row r="172" spans="6:7" x14ac:dyDescent="0.3">
      <c r="F172" s="6">
        <v>0.33600000000000002</v>
      </c>
      <c r="G172" s="7">
        <f t="shared" si="2"/>
        <v>7.2208831076925245E-2</v>
      </c>
    </row>
    <row r="173" spans="6:7" x14ac:dyDescent="0.3">
      <c r="F173" s="6">
        <v>0.33800000000000002</v>
      </c>
      <c r="G173" s="7">
        <f t="shared" si="2"/>
        <v>7.0544698092150235E-2</v>
      </c>
    </row>
    <row r="174" spans="6:7" x14ac:dyDescent="0.3">
      <c r="F174" s="6">
        <v>0.34</v>
      </c>
      <c r="G174" s="7">
        <f t="shared" si="2"/>
        <v>6.8887477863973826E-2</v>
      </c>
    </row>
    <row r="175" spans="6:7" x14ac:dyDescent="0.3">
      <c r="F175" s="6">
        <v>0.34200000000000003</v>
      </c>
      <c r="G175" s="7">
        <f t="shared" si="2"/>
        <v>6.7238502202867853E-2</v>
      </c>
    </row>
    <row r="176" spans="6:7" x14ac:dyDescent="0.3">
      <c r="F176" s="6">
        <v>0.34399999999999997</v>
      </c>
      <c r="G176" s="7">
        <f t="shared" si="2"/>
        <v>6.5599060191451619E-2</v>
      </c>
    </row>
    <row r="177" spans="6:7" x14ac:dyDescent="0.3">
      <c r="F177" s="6">
        <v>0.34599999999999997</v>
      </c>
      <c r="G177" s="7">
        <f t="shared" si="2"/>
        <v>6.3970396883465785E-2</v>
      </c>
    </row>
    <row r="178" spans="6:7" x14ac:dyDescent="0.3">
      <c r="F178" s="6">
        <v>0.34799999999999998</v>
      </c>
      <c r="G178" s="7">
        <f t="shared" si="2"/>
        <v>6.2353712133360925E-2</v>
      </c>
    </row>
    <row r="179" spans="6:7" x14ac:dyDescent="0.3">
      <c r="F179" s="6">
        <v>0.35</v>
      </c>
      <c r="G179" s="7">
        <f t="shared" si="2"/>
        <v>6.0750159556479368E-2</v>
      </c>
    </row>
    <row r="180" spans="6:7" x14ac:dyDescent="0.3">
      <c r="F180" s="6">
        <v>0.35199999999999998</v>
      </c>
      <c r="G180" s="7">
        <f t="shared" si="2"/>
        <v>5.9160845619399188E-2</v>
      </c>
    </row>
    <row r="181" spans="6:7" x14ac:dyDescent="0.3">
      <c r="F181" s="6">
        <v>0.35399999999999998</v>
      </c>
      <c r="G181" s="7">
        <f t="shared" si="2"/>
        <v>5.7586828859608863E-2</v>
      </c>
    </row>
    <row r="182" spans="6:7" x14ac:dyDescent="0.3">
      <c r="F182" s="6">
        <v>0.35599999999999998</v>
      </c>
      <c r="G182" s="7">
        <f t="shared" si="2"/>
        <v>5.6029119233295031E-2</v>
      </c>
    </row>
    <row r="183" spans="6:7" x14ac:dyDescent="0.3">
      <c r="F183" s="6">
        <v>0.35799999999999998</v>
      </c>
      <c r="G183" s="7">
        <f t="shared" si="2"/>
        <v>5.4488677589653686E-2</v>
      </c>
    </row>
    <row r="184" spans="6:7" x14ac:dyDescent="0.3">
      <c r="F184" s="6">
        <v>0.36</v>
      </c>
      <c r="G184" s="7">
        <f t="shared" si="2"/>
        <v>5.2966415269778529E-2</v>
      </c>
    </row>
    <row r="185" spans="6:7" x14ac:dyDescent="0.3">
      <c r="F185" s="6">
        <v>0.36199999999999999</v>
      </c>
      <c r="G185" s="7">
        <f t="shared" si="2"/>
        <v>5.1463193827840238E-2</v>
      </c>
    </row>
    <row r="186" spans="6:7" x14ac:dyDescent="0.3">
      <c r="F186" s="6">
        <v>0.36399999999999999</v>
      </c>
      <c r="G186" s="7">
        <f t="shared" si="2"/>
        <v>4.9979824871947395E-2</v>
      </c>
    </row>
    <row r="187" spans="6:7" x14ac:dyDescent="0.3">
      <c r="F187" s="6">
        <v>0.36599999999999999</v>
      </c>
      <c r="G187" s="7">
        <f t="shared" si="2"/>
        <v>4.8517070021775771E-2</v>
      </c>
    </row>
    <row r="188" spans="6:7" x14ac:dyDescent="0.3">
      <c r="F188" s="6">
        <v>0.36799999999999999</v>
      </c>
      <c r="G188" s="7">
        <f t="shared" si="2"/>
        <v>4.7075640979766999E-2</v>
      </c>
    </row>
    <row r="189" spans="6:7" x14ac:dyDescent="0.3">
      <c r="F189" s="6">
        <v>0.37</v>
      </c>
      <c r="G189" s="7">
        <f t="shared" si="2"/>
        <v>4.5656199712431747E-2</v>
      </c>
    </row>
    <row r="190" spans="6:7" x14ac:dyDescent="0.3">
      <c r="F190" s="6">
        <v>0.372</v>
      </c>
      <c r="G190" s="7">
        <f t="shared" si="2"/>
        <v>4.425935873804708E-2</v>
      </c>
    </row>
    <row r="191" spans="6:7" x14ac:dyDescent="0.3">
      <c r="F191" s="6">
        <v>0.374</v>
      </c>
      <c r="G191" s="7">
        <f t="shared" si="2"/>
        <v>4.2885681516812137E-2</v>
      </c>
    </row>
    <row r="192" spans="6:7" x14ac:dyDescent="0.3">
      <c r="F192" s="6">
        <v>0.376</v>
      </c>
      <c r="G192" s="7">
        <f t="shared" si="2"/>
        <v>4.1535682939322104E-2</v>
      </c>
    </row>
    <row r="193" spans="6:7" x14ac:dyDescent="0.3">
      <c r="F193" s="6">
        <v>0.378</v>
      </c>
      <c r="G193" s="7">
        <f t="shared" si="2"/>
        <v>4.0209829909037084E-2</v>
      </c>
    </row>
    <row r="194" spans="6:7" x14ac:dyDescent="0.3">
      <c r="F194" s="6">
        <v>0.38</v>
      </c>
      <c r="G194" s="7">
        <f t="shared" si="2"/>
        <v>3.8908542014260181E-2</v>
      </c>
    </row>
    <row r="195" spans="6:7" x14ac:dyDescent="0.3">
      <c r="F195" s="6">
        <v>0.38200000000000001</v>
      </c>
      <c r="G195" s="7">
        <f t="shared" si="2"/>
        <v>3.7632192284998152E-2</v>
      </c>
    </row>
    <row r="196" spans="6:7" x14ac:dyDescent="0.3">
      <c r="F196" s="6">
        <v>0.38400000000000001</v>
      </c>
      <c r="G196" s="7">
        <f t="shared" ref="G196:G239" si="3">$B$9*EXP(-((F196-$B$10)^2/(2*$B$11^2)))</f>
        <v>3.6381108029957934E-2</v>
      </c>
    </row>
    <row r="197" spans="6:7" x14ac:dyDescent="0.3">
      <c r="F197" s="6">
        <v>0.38600000000000001</v>
      </c>
      <c r="G197" s="7">
        <f t="shared" si="3"/>
        <v>3.5155571748833145E-2</v>
      </c>
    </row>
    <row r="198" spans="6:7" x14ac:dyDescent="0.3">
      <c r="F198" s="6">
        <v>0.38800000000000001</v>
      </c>
      <c r="G198" s="7">
        <f t="shared" si="3"/>
        <v>3.3955822114956277E-2</v>
      </c>
    </row>
    <row r="199" spans="6:7" x14ac:dyDescent="0.3">
      <c r="F199" s="6">
        <v>0.39</v>
      </c>
      <c r="G199" s="7">
        <f t="shared" si="3"/>
        <v>3.2782055023333763E-2</v>
      </c>
    </row>
    <row r="200" spans="6:7" x14ac:dyDescent="0.3">
      <c r="F200" s="6">
        <v>0.39200000000000002</v>
      </c>
      <c r="G200" s="7">
        <f t="shared" si="3"/>
        <v>3.163442469904279E-2</v>
      </c>
    </row>
    <row r="201" spans="6:7" x14ac:dyDescent="0.3">
      <c r="F201" s="6">
        <v>0.39400000000000002</v>
      </c>
      <c r="G201" s="7">
        <f t="shared" si="3"/>
        <v>3.0513044860949481E-2</v>
      </c>
    </row>
    <row r="202" spans="6:7" x14ac:dyDescent="0.3">
      <c r="F202" s="6">
        <v>0.39600000000000002</v>
      </c>
      <c r="G202" s="7">
        <f t="shared" si="3"/>
        <v>2.9417989935707607E-2</v>
      </c>
    </row>
    <row r="203" spans="6:7" x14ac:dyDescent="0.3">
      <c r="F203" s="6">
        <v>0.39800000000000002</v>
      </c>
      <c r="G203" s="7">
        <f t="shared" si="3"/>
        <v>2.8349296317014511E-2</v>
      </c>
    </row>
    <row r="204" spans="6:7" x14ac:dyDescent="0.3">
      <c r="F204" s="6">
        <v>0.4</v>
      </c>
      <c r="G204" s="7">
        <f t="shared" si="3"/>
        <v>2.730696366513621E-2</v>
      </c>
    </row>
    <row r="205" spans="6:7" x14ac:dyDescent="0.3">
      <c r="F205" s="6">
        <v>0.40200000000000002</v>
      </c>
      <c r="G205" s="7">
        <f t="shared" si="3"/>
        <v>2.6290956241764835E-2</v>
      </c>
    </row>
    <row r="206" spans="6:7" x14ac:dyDescent="0.3">
      <c r="F206" s="6">
        <v>0.40400000000000003</v>
      </c>
      <c r="G206" s="7">
        <f t="shared" si="3"/>
        <v>2.5301204275339478E-2</v>
      </c>
    </row>
    <row r="207" spans="6:7" x14ac:dyDescent="0.3">
      <c r="F207" s="6">
        <v>0.40600000000000003</v>
      </c>
      <c r="G207" s="7">
        <f t="shared" si="3"/>
        <v>2.4337605352043781E-2</v>
      </c>
    </row>
    <row r="208" spans="6:7" x14ac:dyDescent="0.3">
      <c r="F208" s="6">
        <v>0.40799999999999997</v>
      </c>
      <c r="G208" s="7">
        <f t="shared" si="3"/>
        <v>2.3400025827790001E-2</v>
      </c>
    </row>
    <row r="209" spans="6:7" x14ac:dyDescent="0.3">
      <c r="F209" s="6">
        <v>0.41</v>
      </c>
      <c r="G209" s="7">
        <f t="shared" si="3"/>
        <v>2.2488302256609253E-2</v>
      </c>
    </row>
    <row r="210" spans="6:7" x14ac:dyDescent="0.3">
      <c r="F210" s="6">
        <v>0.41199999999999998</v>
      </c>
      <c r="G210" s="7">
        <f t="shared" si="3"/>
        <v>2.1602242830989927E-2</v>
      </c>
    </row>
    <row r="211" spans="6:7" x14ac:dyDescent="0.3">
      <c r="F211" s="6">
        <v>0.41399999999999998</v>
      </c>
      <c r="G211" s="7">
        <f t="shared" si="3"/>
        <v>2.0741628829838644E-2</v>
      </c>
    </row>
    <row r="212" spans="6:7" x14ac:dyDescent="0.3">
      <c r="F212" s="6">
        <v>0.41599999999999998</v>
      </c>
      <c r="G212" s="7">
        <f t="shared" si="3"/>
        <v>1.9906216069882954E-2</v>
      </c>
    </row>
    <row r="213" spans="6:7" x14ac:dyDescent="0.3">
      <c r="F213" s="6">
        <v>0.41799999999999998</v>
      </c>
      <c r="G213" s="7">
        <f t="shared" si="3"/>
        <v>1.9095736356487238E-2</v>
      </c>
    </row>
    <row r="214" spans="6:7" x14ac:dyDescent="0.3">
      <c r="F214" s="6">
        <v>0.42</v>
      </c>
      <c r="G214" s="7">
        <f t="shared" si="3"/>
        <v>1.830989893001489E-2</v>
      </c>
    </row>
    <row r="215" spans="6:7" x14ac:dyDescent="0.3">
      <c r="F215" s="6">
        <v>0.42199999999999999</v>
      </c>
      <c r="G215" s="7">
        <f t="shared" si="3"/>
        <v>1.7548391904038632E-2</v>
      </c>
    </row>
    <row r="216" spans="6:7" x14ac:dyDescent="0.3">
      <c r="F216" s="6">
        <v>0.42399999999999999</v>
      </c>
      <c r="G216" s="7">
        <f t="shared" si="3"/>
        <v>1.6810883691876159E-2</v>
      </c>
    </row>
    <row r="217" spans="6:7" x14ac:dyDescent="0.3">
      <c r="F217" s="6">
        <v>0.42599999999999999</v>
      </c>
      <c r="G217" s="7">
        <f t="shared" si="3"/>
        <v>1.6097024418108695E-2</v>
      </c>
    </row>
    <row r="218" spans="6:7" x14ac:dyDescent="0.3">
      <c r="F218" s="6">
        <v>0.42799999999999999</v>
      </c>
      <c r="G218" s="7">
        <f t="shared" si="3"/>
        <v>1.5406447311925477E-2</v>
      </c>
    </row>
    <row r="219" spans="6:7" x14ac:dyDescent="0.3">
      <c r="F219" s="6">
        <v>0.43</v>
      </c>
      <c r="G219" s="7">
        <f t="shared" si="3"/>
        <v>1.4738770079325865E-2</v>
      </c>
    </row>
    <row r="220" spans="6:7" x14ac:dyDescent="0.3">
      <c r="F220" s="6">
        <v>0.432</v>
      </c>
      <c r="G220" s="7">
        <f t="shared" si="3"/>
        <v>1.4093596251402047E-2</v>
      </c>
    </row>
    <row r="221" spans="6:7" x14ac:dyDescent="0.3">
      <c r="F221" s="6">
        <v>0.434</v>
      </c>
      <c r="G221" s="7">
        <f t="shared" si="3"/>
        <v>1.3470516506118821E-2</v>
      </c>
    </row>
    <row r="222" spans="6:7" x14ac:dyDescent="0.3">
      <c r="F222" s="6">
        <v>0.436</v>
      </c>
      <c r="G222" s="7">
        <f t="shared" si="3"/>
        <v>1.2869109961200702E-2</v>
      </c>
    </row>
    <row r="223" spans="6:7" x14ac:dyDescent="0.3">
      <c r="F223" s="6">
        <v>0.438</v>
      </c>
      <c r="G223" s="7">
        <f t="shared" si="3"/>
        <v>1.2288945435931189E-2</v>
      </c>
    </row>
    <row r="224" spans="6:7" x14ac:dyDescent="0.3">
      <c r="F224" s="6">
        <v>0.44</v>
      </c>
      <c r="G224" s="7">
        <f t="shared" si="3"/>
        <v>1.1729582679862471E-2</v>
      </c>
    </row>
    <row r="225" spans="6:7" x14ac:dyDescent="0.3">
      <c r="F225" s="6">
        <v>0.442</v>
      </c>
      <c r="G225" s="7">
        <f t="shared" si="3"/>
        <v>1.1190573566625917E-2</v>
      </c>
    </row>
    <row r="226" spans="6:7" x14ac:dyDescent="0.3">
      <c r="F226" s="6">
        <v>0.44400000000000001</v>
      </c>
      <c r="G226" s="7">
        <f t="shared" si="3"/>
        <v>1.0671463251224025E-2</v>
      </c>
    </row>
    <row r="227" spans="6:7" x14ac:dyDescent="0.3">
      <c r="F227" s="6">
        <v>0.44600000000000001</v>
      </c>
      <c r="G227" s="7">
        <f t="shared" si="3"/>
        <v>1.0171791289371448E-2</v>
      </c>
    </row>
    <row r="228" spans="6:7" x14ac:dyDescent="0.3">
      <c r="F228" s="6">
        <v>0.44800000000000001</v>
      </c>
      <c r="G228" s="7">
        <f t="shared" si="3"/>
        <v>9.6910927176368112E-3</v>
      </c>
    </row>
    <row r="229" spans="6:7" x14ac:dyDescent="0.3">
      <c r="F229" s="6">
        <v>0.45</v>
      </c>
      <c r="G229" s="7">
        <f t="shared" si="3"/>
        <v>9.228899093316676E-3</v>
      </c>
    </row>
    <row r="230" spans="6:7" x14ac:dyDescent="0.3">
      <c r="F230" s="6">
        <v>0.45200000000000001</v>
      </c>
      <c r="G230" s="7">
        <f t="shared" si="3"/>
        <v>8.7847394931484541E-3</v>
      </c>
    </row>
    <row r="231" spans="6:7" x14ac:dyDescent="0.3">
      <c r="F231" s="6">
        <v>0.45400000000000001</v>
      </c>
      <c r="G231" s="7">
        <f t="shared" si="3"/>
        <v>8.3581414701393384E-3</v>
      </c>
    </row>
    <row r="232" spans="6:7" x14ac:dyDescent="0.3">
      <c r="F232" s="6">
        <v>0.45600000000000002</v>
      </c>
      <c r="G232" s="7">
        <f t="shared" si="3"/>
        <v>7.9486319679530106E-3</v>
      </c>
    </row>
    <row r="233" spans="6:7" x14ac:dyDescent="0.3">
      <c r="F233" s="6">
        <v>0.45800000000000002</v>
      </c>
      <c r="G233" s="7">
        <f t="shared" si="3"/>
        <v>7.5557381924550478E-3</v>
      </c>
    </row>
    <row r="234" spans="6:7" x14ac:dyDescent="0.3">
      <c r="F234" s="6">
        <v>0.46</v>
      </c>
      <c r="G234" s="7">
        <f t="shared" si="3"/>
        <v>7.1789884401704156E-3</v>
      </c>
    </row>
    <row r="235" spans="6:7" x14ac:dyDescent="0.3">
      <c r="F235" s="6">
        <v>0.46200000000000002</v>
      </c>
      <c r="G235" s="7">
        <f t="shared" si="3"/>
        <v>6.817912883552853E-3</v>
      </c>
    </row>
    <row r="236" spans="6:7" x14ac:dyDescent="0.3">
      <c r="F236" s="6">
        <v>0.46400000000000002</v>
      </c>
      <c r="G236" s="7">
        <f t="shared" si="3"/>
        <v>6.4720443131051587E-3</v>
      </c>
    </row>
    <row r="237" spans="6:7" x14ac:dyDescent="0.3">
      <c r="F237" s="6">
        <v>0.46600000000000003</v>
      </c>
      <c r="G237" s="7">
        <f t="shared" si="3"/>
        <v>6.1409188365218149E-3</v>
      </c>
    </row>
    <row r="238" spans="6:7" x14ac:dyDescent="0.3">
      <c r="F238" s="6">
        <v>0.46800000000000003</v>
      </c>
      <c r="G238" s="7">
        <f t="shared" si="3"/>
        <v>5.8240765351505091E-3</v>
      </c>
    </row>
    <row r="239" spans="6:7" x14ac:dyDescent="0.3">
      <c r="F239" s="6">
        <v>0.47</v>
      </c>
      <c r="G239" s="7">
        <f t="shared" si="3"/>
        <v>5.5210620781869658E-3</v>
      </c>
    </row>
  </sheetData>
  <mergeCells count="1">
    <mergeCell ref="F1:G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3255131-b129-4010-86e1-474bfd7e8076}" enabled="0" method="" siteId="{53255131-b129-4010-86e1-474bfd7e807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CaCO3 distribution</vt:lpstr>
      <vt:lpstr>Gaussian 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Guijie Sang</dc:creator>
  <cp:lastModifiedBy>Sang, Guijie</cp:lastModifiedBy>
  <dcterms:created xsi:type="dcterms:W3CDTF">2015-06-05T18:17:20Z</dcterms:created>
  <dcterms:modified xsi:type="dcterms:W3CDTF">2024-12-02T11:35:14Z</dcterms:modified>
</cp:coreProperties>
</file>