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35489\Documents\(2022) Mouse Modelling\Mammalian Eccentric\DataStorage\"/>
    </mc:Choice>
  </mc:AlternateContent>
  <bookViews>
    <workbookView xWindow="0" yWindow="516" windowWidth="27696" windowHeight="16596"/>
  </bookViews>
  <sheets>
    <sheet name="R3 (05082022)" sheetId="9" r:id="rId1"/>
    <sheet name="R5 (08082022)" sheetId="11" r:id="rId2"/>
    <sheet name="R8 (09082022)" sheetId="10" r:id="rId3"/>
    <sheet name="R10 (18082022)" sheetId="12" r:id="rId4"/>
    <sheet name="R11 (19082022)" sheetId="13" r:id="rId5"/>
    <sheet name="Pooled" sheetId="14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4" l="1"/>
  <c r="K40" i="14"/>
  <c r="K41" i="14"/>
  <c r="K42" i="14"/>
  <c r="K43" i="14"/>
  <c r="K44" i="14"/>
  <c r="K45" i="14"/>
  <c r="K46" i="14"/>
  <c r="K38" i="14"/>
  <c r="N39" i="14"/>
  <c r="N40" i="14"/>
  <c r="N41" i="14"/>
  <c r="N42" i="14"/>
  <c r="N43" i="14"/>
  <c r="N38" i="14"/>
  <c r="K30" i="14"/>
  <c r="K31" i="14"/>
  <c r="K32" i="14"/>
  <c r="K33" i="14"/>
  <c r="K34" i="14"/>
  <c r="K35" i="14"/>
  <c r="K36" i="14"/>
  <c r="K37" i="14"/>
  <c r="K29" i="14"/>
  <c r="N30" i="14"/>
  <c r="N31" i="14"/>
  <c r="N32" i="14"/>
  <c r="N33" i="14"/>
  <c r="N34" i="14"/>
  <c r="N29" i="14"/>
  <c r="K20" i="14"/>
  <c r="K21" i="14"/>
  <c r="K22" i="14"/>
  <c r="K23" i="14"/>
  <c r="K24" i="14"/>
  <c r="K25" i="14"/>
  <c r="K26" i="14"/>
  <c r="K27" i="14"/>
  <c r="K28" i="14"/>
  <c r="N21" i="14"/>
  <c r="N22" i="14"/>
  <c r="N23" i="14"/>
  <c r="N24" i="14"/>
  <c r="N25" i="14"/>
  <c r="N20" i="14"/>
  <c r="K19" i="14"/>
  <c r="K11" i="14"/>
  <c r="K12" i="14"/>
  <c r="K13" i="14"/>
  <c r="K14" i="14"/>
  <c r="K15" i="14"/>
  <c r="K16" i="14"/>
  <c r="K17" i="14"/>
  <c r="K18" i="14"/>
  <c r="N12" i="14"/>
  <c r="N13" i="14"/>
  <c r="N14" i="14"/>
  <c r="N15" i="14"/>
  <c r="N16" i="14"/>
  <c r="N11" i="14"/>
  <c r="K3" i="14"/>
  <c r="K4" i="14"/>
  <c r="K5" i="14"/>
  <c r="K6" i="14"/>
  <c r="K7" i="14"/>
  <c r="K8" i="14"/>
  <c r="K9" i="14"/>
  <c r="K10" i="14"/>
  <c r="K2" i="14"/>
  <c r="N3" i="14"/>
  <c r="N4" i="14"/>
  <c r="N5" i="14"/>
  <c r="N6" i="14"/>
  <c r="N7" i="14"/>
  <c r="N2" i="14"/>
  <c r="U9" i="9"/>
  <c r="H8" i="13" l="1"/>
  <c r="H18" i="13"/>
  <c r="D8" i="13"/>
  <c r="D9" i="13"/>
  <c r="D10" i="13"/>
  <c r="D11" i="13"/>
  <c r="D12" i="13"/>
  <c r="D13" i="13"/>
  <c r="D14" i="13"/>
  <c r="D15" i="13"/>
  <c r="D16" i="13"/>
  <c r="D17" i="13"/>
  <c r="D19" i="13"/>
  <c r="D18" i="13"/>
  <c r="H20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1" i="12"/>
  <c r="D20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1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1" i="12"/>
  <c r="I20" i="12"/>
  <c r="H16" i="10"/>
  <c r="D8" i="10"/>
  <c r="D9" i="10"/>
  <c r="D10" i="10"/>
  <c r="D11" i="10"/>
  <c r="D12" i="10"/>
  <c r="D13" i="10"/>
  <c r="D14" i="10"/>
  <c r="D15" i="10"/>
  <c r="D17" i="10"/>
  <c r="D16" i="10"/>
  <c r="I15" i="10"/>
  <c r="I16" i="10"/>
  <c r="I17" i="10"/>
  <c r="H15" i="10"/>
  <c r="G15" i="10"/>
  <c r="H15" i="11"/>
  <c r="H14" i="11"/>
  <c r="D8" i="9"/>
  <c r="H8" i="9"/>
  <c r="H13" i="9"/>
  <c r="D14" i="9"/>
  <c r="H9" i="13"/>
  <c r="H10" i="13"/>
  <c r="H11" i="13"/>
  <c r="H12" i="13"/>
  <c r="H13" i="13"/>
  <c r="H14" i="13"/>
  <c r="H15" i="13"/>
  <c r="H16" i="13"/>
  <c r="H17" i="13"/>
  <c r="H19" i="13"/>
  <c r="I8" i="13"/>
  <c r="I9" i="13"/>
  <c r="I10" i="13"/>
  <c r="I11" i="13"/>
  <c r="I12" i="13"/>
  <c r="I13" i="13"/>
  <c r="I14" i="13"/>
  <c r="I15" i="13"/>
  <c r="I17" i="13"/>
  <c r="I18" i="13"/>
  <c r="I19" i="13"/>
  <c r="I16" i="13"/>
  <c r="G18" i="13"/>
  <c r="G19" i="13"/>
  <c r="G18" i="12"/>
  <c r="G19" i="12"/>
  <c r="G20" i="12"/>
  <c r="G21" i="12"/>
  <c r="C3" i="14" l="1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2" i="14"/>
  <c r="Z30" i="9" l="1"/>
  <c r="Z27" i="9"/>
  <c r="Z21" i="9"/>
  <c r="L4" i="13"/>
  <c r="AA31" i="13" s="1"/>
  <c r="L4" i="12"/>
  <c r="AA22" i="12" s="1"/>
  <c r="L4" i="11"/>
  <c r="AA23" i="11" s="1"/>
  <c r="L4" i="9"/>
  <c r="AA25" i="9" s="1"/>
  <c r="Z27" i="11"/>
  <c r="Z22" i="10"/>
  <c r="Z21" i="10"/>
  <c r="Z26" i="12"/>
  <c r="Z30" i="13"/>
  <c r="Z21" i="12"/>
  <c r="Z31" i="13"/>
  <c r="Z29" i="13"/>
  <c r="Z27" i="13"/>
  <c r="Z26" i="13"/>
  <c r="Z25" i="13"/>
  <c r="Z23" i="13"/>
  <c r="Z22" i="13"/>
  <c r="Z21" i="13"/>
  <c r="Z31" i="12"/>
  <c r="Z30" i="12"/>
  <c r="Z29" i="12"/>
  <c r="Z27" i="12"/>
  <c r="Z25" i="12"/>
  <c r="Z23" i="12"/>
  <c r="Z22" i="12"/>
  <c r="Z31" i="10"/>
  <c r="Z30" i="10"/>
  <c r="Z29" i="10"/>
  <c r="Z27" i="10"/>
  <c r="Z26" i="10"/>
  <c r="Z25" i="10"/>
  <c r="Z23" i="10"/>
  <c r="Z22" i="11"/>
  <c r="Z31" i="11"/>
  <c r="Z30" i="11"/>
  <c r="Z29" i="11"/>
  <c r="Z26" i="11"/>
  <c r="Z25" i="11"/>
  <c r="Z23" i="11"/>
  <c r="Z21" i="11"/>
  <c r="Z31" i="9"/>
  <c r="Z29" i="9"/>
  <c r="Z26" i="9"/>
  <c r="Z25" i="9"/>
  <c r="Z23" i="9"/>
  <c r="Z22" i="9"/>
  <c r="Y27" i="13"/>
  <c r="X27" i="13"/>
  <c r="X31" i="13"/>
  <c r="X30" i="13"/>
  <c r="X29" i="13"/>
  <c r="X26" i="13"/>
  <c r="X25" i="13"/>
  <c r="X23" i="13"/>
  <c r="X22" i="13"/>
  <c r="X21" i="13"/>
  <c r="X31" i="12"/>
  <c r="X30" i="12"/>
  <c r="X29" i="12"/>
  <c r="X27" i="12"/>
  <c r="X26" i="12"/>
  <c r="X25" i="12"/>
  <c r="X23" i="12"/>
  <c r="X22" i="12"/>
  <c r="X21" i="12"/>
  <c r="X31" i="10"/>
  <c r="X30" i="10"/>
  <c r="X29" i="10"/>
  <c r="X27" i="10"/>
  <c r="X26" i="10"/>
  <c r="X25" i="10"/>
  <c r="X23" i="10"/>
  <c r="X22" i="10"/>
  <c r="X21" i="10"/>
  <c r="X31" i="11"/>
  <c r="X30" i="11"/>
  <c r="X29" i="11"/>
  <c r="X27" i="11"/>
  <c r="X26" i="11"/>
  <c r="X25" i="11"/>
  <c r="X23" i="11"/>
  <c r="X22" i="11"/>
  <c r="X21" i="11"/>
  <c r="AA22" i="13" l="1"/>
  <c r="AA27" i="9"/>
  <c r="AA26" i="11"/>
  <c r="AA26" i="12"/>
  <c r="AA23" i="13"/>
  <c r="AA23" i="12"/>
  <c r="AA26" i="9"/>
  <c r="AA29" i="9"/>
  <c r="AA27" i="11"/>
  <c r="AA27" i="12"/>
  <c r="AA25" i="13"/>
  <c r="AA31" i="11"/>
  <c r="AA29" i="13"/>
  <c r="AA23" i="9"/>
  <c r="AA21" i="12"/>
  <c r="AA25" i="12"/>
  <c r="AA30" i="9"/>
  <c r="AA29" i="11"/>
  <c r="AA29" i="12"/>
  <c r="AA26" i="13"/>
  <c r="AA22" i="9"/>
  <c r="AA21" i="11"/>
  <c r="AA31" i="12"/>
  <c r="AA22" i="11"/>
  <c r="AA30" i="13"/>
  <c r="AA25" i="11"/>
  <c r="AA21" i="9"/>
  <c r="AA31" i="9"/>
  <c r="AA30" i="11"/>
  <c r="AA30" i="12"/>
  <c r="AA27" i="13"/>
  <c r="AA21" i="13"/>
  <c r="Y31" i="11"/>
  <c r="Y30" i="11"/>
  <c r="Y29" i="11"/>
  <c r="Y27" i="11"/>
  <c r="Y26" i="11"/>
  <c r="Y25" i="11"/>
  <c r="Y23" i="11"/>
  <c r="Y22" i="11"/>
  <c r="Y21" i="11"/>
  <c r="Y31" i="10"/>
  <c r="Y30" i="10"/>
  <c r="Y29" i="10"/>
  <c r="Y27" i="10"/>
  <c r="Y26" i="10"/>
  <c r="Y25" i="10"/>
  <c r="Y23" i="10"/>
  <c r="Y22" i="10"/>
  <c r="Y21" i="10"/>
  <c r="Y29" i="12"/>
  <c r="Y25" i="12"/>
  <c r="Y21" i="12"/>
  <c r="Y31" i="12"/>
  <c r="Y30" i="12"/>
  <c r="Y27" i="12"/>
  <c r="Y26" i="12"/>
  <c r="Y23" i="12"/>
  <c r="Y22" i="12"/>
  <c r="U31" i="12"/>
  <c r="U30" i="12"/>
  <c r="U29" i="12"/>
  <c r="G38" i="13"/>
  <c r="F4" i="13" s="1"/>
  <c r="G35" i="13"/>
  <c r="C4" i="13" s="1"/>
  <c r="P32" i="13"/>
  <c r="U31" i="13"/>
  <c r="P31" i="13"/>
  <c r="U30" i="13"/>
  <c r="P30" i="13"/>
  <c r="U29" i="13"/>
  <c r="P29" i="13"/>
  <c r="P28" i="13"/>
  <c r="U27" i="13"/>
  <c r="P27" i="13"/>
  <c r="U26" i="13"/>
  <c r="P26" i="13"/>
  <c r="U25" i="13"/>
  <c r="P25" i="13"/>
  <c r="P24" i="13"/>
  <c r="U23" i="13"/>
  <c r="P23" i="13"/>
  <c r="U22" i="13"/>
  <c r="P22" i="13"/>
  <c r="U21" i="13"/>
  <c r="P21" i="13"/>
  <c r="P20" i="13"/>
  <c r="G17" i="13"/>
  <c r="P16" i="13"/>
  <c r="G16" i="13"/>
  <c r="U15" i="13"/>
  <c r="P15" i="13"/>
  <c r="G15" i="13"/>
  <c r="U14" i="13"/>
  <c r="P14" i="13"/>
  <c r="G14" i="13"/>
  <c r="U13" i="13"/>
  <c r="P13" i="13"/>
  <c r="G13" i="13"/>
  <c r="P12" i="13"/>
  <c r="G12" i="13"/>
  <c r="U11" i="13"/>
  <c r="P11" i="13"/>
  <c r="G11" i="13"/>
  <c r="U10" i="13"/>
  <c r="P10" i="13"/>
  <c r="G10" i="13"/>
  <c r="U9" i="13"/>
  <c r="P9" i="13"/>
  <c r="G9" i="13"/>
  <c r="P8" i="13"/>
  <c r="Q8" i="13" s="1"/>
  <c r="G8" i="13"/>
  <c r="G38" i="12"/>
  <c r="F4" i="12" s="1"/>
  <c r="G35" i="12"/>
  <c r="C4" i="12" s="1"/>
  <c r="P32" i="12"/>
  <c r="Q32" i="12" s="1"/>
  <c r="P31" i="12"/>
  <c r="P30" i="12"/>
  <c r="P29" i="12"/>
  <c r="P28" i="12"/>
  <c r="U27" i="12"/>
  <c r="P27" i="12"/>
  <c r="U26" i="12"/>
  <c r="P26" i="12"/>
  <c r="U25" i="12"/>
  <c r="P25" i="12"/>
  <c r="P24" i="12"/>
  <c r="U23" i="12"/>
  <c r="P23" i="12"/>
  <c r="U22" i="12"/>
  <c r="P22" i="12"/>
  <c r="U21" i="12"/>
  <c r="P21" i="12"/>
  <c r="P20" i="12"/>
  <c r="Q20" i="12" s="1"/>
  <c r="R20" i="12" s="1"/>
  <c r="S20" i="12" s="1"/>
  <c r="G17" i="12"/>
  <c r="P16" i="12"/>
  <c r="Q16" i="12" s="1"/>
  <c r="G16" i="12"/>
  <c r="U15" i="12"/>
  <c r="P15" i="12"/>
  <c r="G15" i="12"/>
  <c r="U14" i="12"/>
  <c r="P14" i="12"/>
  <c r="G14" i="12"/>
  <c r="U13" i="12"/>
  <c r="P13" i="12"/>
  <c r="G13" i="12"/>
  <c r="P12" i="12"/>
  <c r="G12" i="12"/>
  <c r="U11" i="12"/>
  <c r="P11" i="12"/>
  <c r="G11" i="12"/>
  <c r="U10" i="12"/>
  <c r="P10" i="12"/>
  <c r="G10" i="12"/>
  <c r="U9" i="12"/>
  <c r="P9" i="12"/>
  <c r="G9" i="12"/>
  <c r="P8" i="12"/>
  <c r="G8" i="12"/>
  <c r="G16" i="10"/>
  <c r="H8" i="10" s="1"/>
  <c r="G17" i="10"/>
  <c r="G8" i="11"/>
  <c r="G16" i="11"/>
  <c r="D16" i="11"/>
  <c r="D15" i="9"/>
  <c r="D16" i="9"/>
  <c r="D17" i="9"/>
  <c r="D18" i="9"/>
  <c r="D19" i="9"/>
  <c r="D9" i="9"/>
  <c r="D10" i="9"/>
  <c r="D11" i="9"/>
  <c r="D12" i="9"/>
  <c r="D13" i="9"/>
  <c r="G16" i="9"/>
  <c r="G17" i="9"/>
  <c r="G18" i="9"/>
  <c r="G19" i="9"/>
  <c r="Q32" i="13" l="1"/>
  <c r="Q24" i="13"/>
  <c r="Q22" i="13" s="1"/>
  <c r="R22" i="13" s="1"/>
  <c r="Q20" i="13"/>
  <c r="R20" i="13" s="1"/>
  <c r="S20" i="13" s="1"/>
  <c r="R8" i="13"/>
  <c r="S8" i="13" s="1"/>
  <c r="R32" i="13"/>
  <c r="Q16" i="13"/>
  <c r="Q28" i="13"/>
  <c r="R28" i="13" s="1"/>
  <c r="Q12" i="13"/>
  <c r="R12" i="13" s="1"/>
  <c r="S12" i="13" s="1"/>
  <c r="Q24" i="12"/>
  <c r="Q21" i="12" s="1"/>
  <c r="R21" i="12" s="1"/>
  <c r="S21" i="12" s="1"/>
  <c r="R32" i="12"/>
  <c r="Q12" i="12"/>
  <c r="R12" i="12" s="1"/>
  <c r="R16" i="12"/>
  <c r="Q28" i="12"/>
  <c r="Q31" i="12" s="1"/>
  <c r="R31" i="12" s="1"/>
  <c r="S31" i="12" s="1"/>
  <c r="Q8" i="12"/>
  <c r="R8" i="12" s="1"/>
  <c r="S8" i="12" s="1"/>
  <c r="H13" i="10"/>
  <c r="H11" i="10"/>
  <c r="H9" i="10"/>
  <c r="H17" i="10"/>
  <c r="H14" i="10"/>
  <c r="H12" i="10"/>
  <c r="H10" i="10"/>
  <c r="P28" i="10"/>
  <c r="Q21" i="13" l="1"/>
  <c r="R21" i="13" s="1"/>
  <c r="Y21" i="13" s="1"/>
  <c r="R24" i="13"/>
  <c r="Q23" i="13"/>
  <c r="R23" i="13" s="1"/>
  <c r="Y23" i="13" s="1"/>
  <c r="S32" i="13"/>
  <c r="Q29" i="13"/>
  <c r="R29" i="13" s="1"/>
  <c r="Q30" i="13"/>
  <c r="R30" i="13" s="1"/>
  <c r="S22" i="13"/>
  <c r="Y22" i="13"/>
  <c r="R28" i="12"/>
  <c r="Q29" i="12"/>
  <c r="R29" i="12" s="1"/>
  <c r="S29" i="12" s="1"/>
  <c r="Q15" i="13"/>
  <c r="R15" i="13" s="1"/>
  <c r="S15" i="13" s="1"/>
  <c r="Q14" i="13"/>
  <c r="R14" i="13" s="1"/>
  <c r="S14" i="13" s="1"/>
  <c r="Q13" i="13"/>
  <c r="R13" i="13" s="1"/>
  <c r="S13" i="13" s="1"/>
  <c r="Q11" i="13"/>
  <c r="R11" i="13" s="1"/>
  <c r="S11" i="13" s="1"/>
  <c r="Q10" i="13"/>
  <c r="R10" i="13" s="1"/>
  <c r="S10" i="13" s="1"/>
  <c r="Q9" i="13"/>
  <c r="R9" i="13" s="1"/>
  <c r="S9" i="13" s="1"/>
  <c r="Q26" i="13"/>
  <c r="R26" i="13" s="1"/>
  <c r="Q27" i="13"/>
  <c r="R27" i="13" s="1"/>
  <c r="Q25" i="13"/>
  <c r="R25" i="13" s="1"/>
  <c r="R16" i="13"/>
  <c r="S16" i="13" s="1"/>
  <c r="Q31" i="13"/>
  <c r="R31" i="13" s="1"/>
  <c r="R24" i="12"/>
  <c r="S32" i="12" s="1"/>
  <c r="Q23" i="12"/>
  <c r="R23" i="12" s="1"/>
  <c r="S23" i="12" s="1"/>
  <c r="Q22" i="12"/>
  <c r="R22" i="12" s="1"/>
  <c r="S22" i="12" s="1"/>
  <c r="S12" i="12"/>
  <c r="S16" i="12"/>
  <c r="Q13" i="12"/>
  <c r="R13" i="12" s="1"/>
  <c r="S13" i="12" s="1"/>
  <c r="Q10" i="12"/>
  <c r="R10" i="12" s="1"/>
  <c r="S10" i="12" s="1"/>
  <c r="Q9" i="12"/>
  <c r="R9" i="12" s="1"/>
  <c r="S9" i="12" s="1"/>
  <c r="Q11" i="12"/>
  <c r="R11" i="12" s="1"/>
  <c r="S11" i="12" s="1"/>
  <c r="Q14" i="12"/>
  <c r="R14" i="12" s="1"/>
  <c r="S14" i="12" s="1"/>
  <c r="Q26" i="12"/>
  <c r="R26" i="12" s="1"/>
  <c r="S26" i="12" s="1"/>
  <c r="Q25" i="12"/>
  <c r="R25" i="12" s="1"/>
  <c r="S25" i="12" s="1"/>
  <c r="Q27" i="12"/>
  <c r="R27" i="12" s="1"/>
  <c r="S27" i="12" s="1"/>
  <c r="Q30" i="12"/>
  <c r="R30" i="12" s="1"/>
  <c r="S30" i="12" s="1"/>
  <c r="Q15" i="12"/>
  <c r="R15" i="12" s="1"/>
  <c r="S15" i="12" s="1"/>
  <c r="U31" i="10"/>
  <c r="U30" i="10"/>
  <c r="U29" i="10"/>
  <c r="U27" i="10"/>
  <c r="U26" i="10"/>
  <c r="U25" i="10"/>
  <c r="U23" i="10"/>
  <c r="U22" i="10"/>
  <c r="U21" i="10"/>
  <c r="U29" i="11"/>
  <c r="U30" i="11"/>
  <c r="U31" i="11"/>
  <c r="U21" i="11"/>
  <c r="U27" i="11"/>
  <c r="U26" i="11"/>
  <c r="U25" i="11"/>
  <c r="U23" i="11"/>
  <c r="U22" i="11"/>
  <c r="S23" i="13" l="1"/>
  <c r="S21" i="13"/>
  <c r="S25" i="13"/>
  <c r="Y25" i="13"/>
  <c r="S30" i="13"/>
  <c r="Y30" i="13"/>
  <c r="S27" i="13"/>
  <c r="S31" i="13"/>
  <c r="Y31" i="13"/>
  <c r="S26" i="13"/>
  <c r="Y26" i="13"/>
  <c r="S29" i="13"/>
  <c r="Y29" i="13"/>
  <c r="U31" i="9"/>
  <c r="U30" i="9"/>
  <c r="U29" i="9"/>
  <c r="U27" i="9"/>
  <c r="U26" i="9"/>
  <c r="U25" i="9"/>
  <c r="U22" i="9"/>
  <c r="U23" i="9"/>
  <c r="U21" i="9"/>
  <c r="P28" i="9"/>
  <c r="P29" i="9"/>
  <c r="P30" i="9"/>
  <c r="P31" i="9"/>
  <c r="P32" i="9"/>
  <c r="G38" i="11"/>
  <c r="F4" i="11" s="1"/>
  <c r="G35" i="11"/>
  <c r="C4" i="11" s="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Q20" i="11" s="1"/>
  <c r="R20" i="11" s="1"/>
  <c r="P16" i="11"/>
  <c r="U15" i="11"/>
  <c r="P15" i="11"/>
  <c r="G15" i="11"/>
  <c r="D15" i="11"/>
  <c r="U14" i="11"/>
  <c r="P14" i="11"/>
  <c r="G14" i="11"/>
  <c r="D14" i="11"/>
  <c r="U13" i="11"/>
  <c r="P13" i="11"/>
  <c r="G13" i="11"/>
  <c r="I13" i="11" s="1"/>
  <c r="D13" i="11"/>
  <c r="P12" i="11"/>
  <c r="G12" i="11"/>
  <c r="I12" i="11" s="1"/>
  <c r="D12" i="11"/>
  <c r="U11" i="11"/>
  <c r="P11" i="11"/>
  <c r="G11" i="11"/>
  <c r="I11" i="11" s="1"/>
  <c r="D11" i="11"/>
  <c r="U10" i="11"/>
  <c r="P10" i="11"/>
  <c r="G10" i="11"/>
  <c r="I10" i="11" s="1"/>
  <c r="D10" i="11"/>
  <c r="U9" i="11"/>
  <c r="P9" i="11"/>
  <c r="G9" i="11"/>
  <c r="I9" i="11" s="1"/>
  <c r="D9" i="11"/>
  <c r="P8" i="11"/>
  <c r="Q8" i="11" s="1"/>
  <c r="D8" i="11"/>
  <c r="P29" i="10"/>
  <c r="P30" i="10"/>
  <c r="P31" i="10"/>
  <c r="P32" i="10"/>
  <c r="Q32" i="10" s="1"/>
  <c r="G38" i="10"/>
  <c r="F4" i="10" s="1"/>
  <c r="G35" i="10"/>
  <c r="C4" i="10" s="1"/>
  <c r="P27" i="10"/>
  <c r="P26" i="10"/>
  <c r="P25" i="10"/>
  <c r="P24" i="10"/>
  <c r="P23" i="10"/>
  <c r="P22" i="10"/>
  <c r="P21" i="10"/>
  <c r="P20" i="10"/>
  <c r="P16" i="10"/>
  <c r="U15" i="10"/>
  <c r="P15" i="10"/>
  <c r="U14" i="10"/>
  <c r="P14" i="10"/>
  <c r="G14" i="10"/>
  <c r="I14" i="10" s="1"/>
  <c r="U13" i="10"/>
  <c r="P13" i="10"/>
  <c r="G13" i="10"/>
  <c r="I13" i="10" s="1"/>
  <c r="P12" i="10"/>
  <c r="G12" i="10"/>
  <c r="I12" i="10" s="1"/>
  <c r="U11" i="10"/>
  <c r="P11" i="10"/>
  <c r="G11" i="10"/>
  <c r="I11" i="10" s="1"/>
  <c r="U10" i="10"/>
  <c r="P10" i="10"/>
  <c r="G10" i="10"/>
  <c r="I10" i="10" s="1"/>
  <c r="U9" i="10"/>
  <c r="P9" i="10"/>
  <c r="G9" i="10"/>
  <c r="I9" i="10" s="1"/>
  <c r="P8" i="10"/>
  <c r="G8" i="10"/>
  <c r="I8" i="10" s="1"/>
  <c r="Q20" i="10" l="1"/>
  <c r="R20" i="10" s="1"/>
  <c r="S20" i="10" s="1"/>
  <c r="Q28" i="10"/>
  <c r="Q30" i="10" s="1"/>
  <c r="R30" i="10" s="1"/>
  <c r="H8" i="11"/>
  <c r="H10" i="11"/>
  <c r="H12" i="11"/>
  <c r="I14" i="11"/>
  <c r="H9" i="11"/>
  <c r="H11" i="11"/>
  <c r="H13" i="11"/>
  <c r="H16" i="11"/>
  <c r="I8" i="11"/>
  <c r="I16" i="11"/>
  <c r="I15" i="11"/>
  <c r="Q24" i="11"/>
  <c r="R24" i="11"/>
  <c r="Q28" i="11"/>
  <c r="R28" i="11"/>
  <c r="Q32" i="11"/>
  <c r="R32" i="11"/>
  <c r="Q24" i="10"/>
  <c r="R24" i="10" s="1"/>
  <c r="Q23" i="10"/>
  <c r="R23" i="10" s="1"/>
  <c r="Q12" i="10"/>
  <c r="R12" i="10" s="1"/>
  <c r="S20" i="11"/>
  <c r="R8" i="11"/>
  <c r="S8" i="11" s="1"/>
  <c r="Q12" i="11"/>
  <c r="Q16" i="11"/>
  <c r="Q16" i="10"/>
  <c r="Q8" i="10"/>
  <c r="R8" i="10" s="1"/>
  <c r="S8" i="10" s="1"/>
  <c r="R32" i="10"/>
  <c r="Q22" i="10"/>
  <c r="R22" i="10" s="1"/>
  <c r="Q21" i="10"/>
  <c r="R21" i="10" s="1"/>
  <c r="U15" i="9"/>
  <c r="U14" i="9"/>
  <c r="U13" i="9"/>
  <c r="U11" i="9"/>
  <c r="U10" i="9"/>
  <c r="Q15" i="10" l="1"/>
  <c r="R15" i="10" s="1"/>
  <c r="Q30" i="11"/>
  <c r="R30" i="11" s="1"/>
  <c r="S30" i="11" s="1"/>
  <c r="Q26" i="11"/>
  <c r="R26" i="11" s="1"/>
  <c r="Q27" i="11"/>
  <c r="R27" i="11" s="1"/>
  <c r="S27" i="11" s="1"/>
  <c r="Q25" i="11"/>
  <c r="R25" i="11" s="1"/>
  <c r="S25" i="11" s="1"/>
  <c r="S32" i="10"/>
  <c r="Q26" i="10"/>
  <c r="R26" i="10" s="1"/>
  <c r="S26" i="10" s="1"/>
  <c r="Q25" i="10"/>
  <c r="R25" i="10" s="1"/>
  <c r="S25" i="10" s="1"/>
  <c r="Q27" i="10"/>
  <c r="R27" i="10" s="1"/>
  <c r="S27" i="10" s="1"/>
  <c r="R28" i="10"/>
  <c r="Q31" i="10"/>
  <c r="R31" i="10" s="1"/>
  <c r="S31" i="10" s="1"/>
  <c r="Q29" i="11"/>
  <c r="R29" i="11" s="1"/>
  <c r="S29" i="11" s="1"/>
  <c r="Q31" i="11"/>
  <c r="R31" i="11" s="1"/>
  <c r="S31" i="11" s="1"/>
  <c r="Q21" i="11"/>
  <c r="R21" i="11" s="1"/>
  <c r="S21" i="11" s="1"/>
  <c r="Q22" i="11"/>
  <c r="R22" i="11" s="1"/>
  <c r="S22" i="11" s="1"/>
  <c r="Q23" i="11"/>
  <c r="R23" i="11" s="1"/>
  <c r="S23" i="11" s="1"/>
  <c r="Q29" i="10"/>
  <c r="R29" i="10" s="1"/>
  <c r="S29" i="10" s="1"/>
  <c r="S22" i="10"/>
  <c r="S21" i="10"/>
  <c r="S30" i="10"/>
  <c r="S15" i="10"/>
  <c r="Q14" i="10"/>
  <c r="R14" i="10" s="1"/>
  <c r="S14" i="10" s="1"/>
  <c r="Q13" i="10"/>
  <c r="R13" i="10" s="1"/>
  <c r="S13" i="10" s="1"/>
  <c r="S26" i="11"/>
  <c r="S32" i="11"/>
  <c r="Q9" i="11"/>
  <c r="R9" i="11" s="1"/>
  <c r="S9" i="11" s="1"/>
  <c r="Q11" i="11"/>
  <c r="R11" i="11" s="1"/>
  <c r="S11" i="11" s="1"/>
  <c r="Q10" i="11"/>
  <c r="R10" i="11" s="1"/>
  <c r="S10" i="11" s="1"/>
  <c r="Q15" i="11"/>
  <c r="R15" i="11" s="1"/>
  <c r="S15" i="11" s="1"/>
  <c r="Q14" i="11"/>
  <c r="R14" i="11" s="1"/>
  <c r="S14" i="11" s="1"/>
  <c r="R16" i="11"/>
  <c r="S16" i="11" s="1"/>
  <c r="Q13" i="11"/>
  <c r="R13" i="11" s="1"/>
  <c r="S13" i="11" s="1"/>
  <c r="R12" i="11"/>
  <c r="S12" i="11" s="1"/>
  <c r="S12" i="10"/>
  <c r="Q10" i="10"/>
  <c r="R10" i="10" s="1"/>
  <c r="S10" i="10" s="1"/>
  <c r="Q11" i="10"/>
  <c r="R11" i="10" s="1"/>
  <c r="S11" i="10" s="1"/>
  <c r="R16" i="10"/>
  <c r="S16" i="10" s="1"/>
  <c r="Q9" i="10"/>
  <c r="R9" i="10" s="1"/>
  <c r="S9" i="10" s="1"/>
  <c r="S23" i="10"/>
  <c r="P27" i="9"/>
  <c r="P26" i="9"/>
  <c r="P25" i="9"/>
  <c r="P24" i="9"/>
  <c r="P23" i="9"/>
  <c r="P22" i="9"/>
  <c r="P21" i="9"/>
  <c r="P20" i="9"/>
  <c r="G35" i="9"/>
  <c r="G38" i="9"/>
  <c r="P16" i="9"/>
  <c r="P15" i="9"/>
  <c r="G15" i="9"/>
  <c r="P14" i="9"/>
  <c r="G14" i="9"/>
  <c r="P13" i="9"/>
  <c r="G13" i="9"/>
  <c r="P12" i="9"/>
  <c r="G12" i="9"/>
  <c r="P11" i="9"/>
  <c r="G11" i="9"/>
  <c r="I11" i="9" s="1"/>
  <c r="P10" i="9"/>
  <c r="G10" i="9"/>
  <c r="P9" i="9"/>
  <c r="G9" i="9"/>
  <c r="I9" i="9" s="1"/>
  <c r="P8" i="9"/>
  <c r="G8" i="9"/>
  <c r="I8" i="9" l="1"/>
  <c r="I10" i="9"/>
  <c r="I14" i="9"/>
  <c r="I12" i="9"/>
  <c r="H16" i="9"/>
  <c r="H12" i="9"/>
  <c r="H17" i="9"/>
  <c r="H9" i="9"/>
  <c r="I13" i="9"/>
  <c r="H14" i="9"/>
  <c r="H18" i="9"/>
  <c r="H10" i="9"/>
  <c r="H15" i="9"/>
  <c r="H19" i="9"/>
  <c r="H11" i="9"/>
  <c r="I19" i="9"/>
  <c r="I17" i="9"/>
  <c r="I18" i="9"/>
  <c r="I16" i="9"/>
  <c r="I15" i="9"/>
  <c r="Q20" i="9"/>
  <c r="R20" i="9" s="1"/>
  <c r="Q32" i="9"/>
  <c r="Q28" i="9"/>
  <c r="Q24" i="9"/>
  <c r="F4" i="9"/>
  <c r="C4" i="9"/>
  <c r="Q16" i="9"/>
  <c r="R16" i="9" s="1"/>
  <c r="Q12" i="9"/>
  <c r="Q8" i="9"/>
  <c r="R8" i="9" s="1"/>
  <c r="S8" i="9" s="1"/>
  <c r="R24" i="9" l="1"/>
  <c r="Q22" i="9"/>
  <c r="Q21" i="9"/>
  <c r="Q23" i="9"/>
  <c r="R32" i="9"/>
  <c r="Q30" i="9"/>
  <c r="Q29" i="9"/>
  <c r="Q31" i="9"/>
  <c r="R28" i="9"/>
  <c r="Q26" i="9"/>
  <c r="Q25" i="9"/>
  <c r="Q27" i="9"/>
  <c r="Q15" i="9"/>
  <c r="R15" i="9" s="1"/>
  <c r="S15" i="9" s="1"/>
  <c r="S20" i="9"/>
  <c r="Q13" i="9"/>
  <c r="R13" i="9" s="1"/>
  <c r="S13" i="9" s="1"/>
  <c r="R12" i="9"/>
  <c r="S12" i="9" s="1"/>
  <c r="Q14" i="9"/>
  <c r="R14" i="9" s="1"/>
  <c r="S14" i="9" s="1"/>
  <c r="S16" i="9"/>
  <c r="Q10" i="9"/>
  <c r="R10" i="9" s="1"/>
  <c r="S10" i="9" s="1"/>
  <c r="Q9" i="9"/>
  <c r="R9" i="9" s="1"/>
  <c r="S9" i="9" s="1"/>
  <c r="Q11" i="9"/>
  <c r="R11" i="9" s="1"/>
  <c r="S11" i="9" s="1"/>
  <c r="R25" i="9" l="1"/>
  <c r="S25" i="9" s="1"/>
  <c r="X25" i="9"/>
  <c r="Y25" i="9" s="1"/>
  <c r="R21" i="9"/>
  <c r="S21" i="9" s="1"/>
  <c r="X21" i="9"/>
  <c r="Y21" i="9" s="1"/>
  <c r="R27" i="9"/>
  <c r="S27" i="9" s="1"/>
  <c r="X27" i="9"/>
  <c r="Y27" i="9" s="1"/>
  <c r="R31" i="9"/>
  <c r="S31" i="9" s="1"/>
  <c r="X31" i="9"/>
  <c r="Y31" i="9" s="1"/>
  <c r="R23" i="9"/>
  <c r="S23" i="9" s="1"/>
  <c r="X23" i="9"/>
  <c r="Y23" i="9" s="1"/>
  <c r="R29" i="9"/>
  <c r="S29" i="9" s="1"/>
  <c r="X29" i="9"/>
  <c r="Y29" i="9" s="1"/>
  <c r="R26" i="9"/>
  <c r="S26" i="9" s="1"/>
  <c r="X26" i="9"/>
  <c r="Y26" i="9" s="1"/>
  <c r="R30" i="9"/>
  <c r="S30" i="9" s="1"/>
  <c r="X30" i="9"/>
  <c r="Y30" i="9" s="1"/>
  <c r="R22" i="9"/>
  <c r="S22" i="9" s="1"/>
  <c r="X22" i="9"/>
  <c r="Y22" i="9" s="1"/>
  <c r="S32" i="9"/>
  <c r="L4" i="10" l="1"/>
  <c r="AA23" i="10" l="1"/>
  <c r="AA22" i="10"/>
  <c r="AA25" i="10"/>
  <c r="AA31" i="10"/>
  <c r="AA21" i="10"/>
  <c r="AA30" i="10"/>
  <c r="AA29" i="10"/>
  <c r="AA27" i="10"/>
  <c r="AA26" i="10"/>
</calcChain>
</file>

<file path=xl/sharedStrings.xml><?xml version="1.0" encoding="utf-8"?>
<sst xmlns="http://schemas.openxmlformats.org/spreadsheetml/2006/main" count="339" uniqueCount="49">
  <si>
    <t>Date</t>
  </si>
  <si>
    <t xml:space="preserve"> Weight (g)</t>
  </si>
  <si>
    <t>Muscle</t>
  </si>
  <si>
    <t>Muscle Weight (g)</t>
  </si>
  <si>
    <t>File #</t>
  </si>
  <si>
    <t>Length (mm)</t>
  </si>
  <si>
    <t>Active (N)</t>
  </si>
  <si>
    <t>Passive (N)</t>
  </si>
  <si>
    <t>Force-Length Relationship</t>
  </si>
  <si>
    <t>Optimum Length (mm)</t>
  </si>
  <si>
    <t>Force (N)</t>
  </si>
  <si>
    <t>Corection Factior</t>
  </si>
  <si>
    <t>Corrected Force (N)</t>
  </si>
  <si>
    <t>P/P0</t>
  </si>
  <si>
    <t xml:space="preserve">Velocity </t>
  </si>
  <si>
    <t>Velocity (muscle L)</t>
  </si>
  <si>
    <t>Force-Velocity Relationship</t>
  </si>
  <si>
    <t>L/L0</t>
  </si>
  <si>
    <t>Velocity (fibre L)</t>
  </si>
  <si>
    <t>P0 - tw</t>
  </si>
  <si>
    <t>P0 - tet</t>
  </si>
  <si>
    <t>Passive (P/P0)</t>
  </si>
  <si>
    <t>Force (P/P0)</t>
  </si>
  <si>
    <t>Tetanus</t>
  </si>
  <si>
    <t>Rise Time</t>
  </si>
  <si>
    <t>Half Relax</t>
  </si>
  <si>
    <t xml:space="preserve">Force-Velocity Eccentric </t>
  </si>
  <si>
    <t>Twitch</t>
  </si>
  <si>
    <t>dx/dt</t>
  </si>
  <si>
    <t>DIA</t>
  </si>
  <si>
    <t>Rat 3</t>
  </si>
  <si>
    <t>ID</t>
  </si>
  <si>
    <t>Rat 5</t>
  </si>
  <si>
    <t>Rat 8</t>
  </si>
  <si>
    <t>Rat 11</t>
  </si>
  <si>
    <t>Rat 10</t>
  </si>
  <si>
    <t>Corrected dx/dt</t>
  </si>
  <si>
    <t>Corrected dx/dt/g</t>
  </si>
  <si>
    <t>Corrected dx/dt/P0</t>
  </si>
  <si>
    <t>Corrected dx/dt/pcsa</t>
  </si>
  <si>
    <t>PCSA</t>
  </si>
  <si>
    <t>Shortening Velocity</t>
  </si>
  <si>
    <t>Normalised Muscle Vel</t>
  </si>
  <si>
    <t>P/P0_Eccentric</t>
  </si>
  <si>
    <t>P/P0_Concentric</t>
  </si>
  <si>
    <t>Velocity_Eccentric</t>
  </si>
  <si>
    <t>N_Velocity_Eccentric</t>
  </si>
  <si>
    <t>Velocity_Concentric</t>
  </si>
  <si>
    <t>N_Velocity_Concentric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</si>
</sst>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17" xfId="0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dx/dt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Pooled!$B$2:$B$46</c:f>
              <c:numCache>
                <c:formatCode>General</c:formatCode>
                <c:ptCount val="45"/>
                <c:pt idx="0">
                  <c:v>-0.44974157894736788</c:v>
                </c:pt>
                <c:pt idx="1">
                  <c:v>-0.90088815789473686</c:v>
                </c:pt>
                <c:pt idx="2">
                  <c:v>-1.6194723135964895</c:v>
                </c:pt>
                <c:pt idx="3">
                  <c:v>-2.2586938382541688</c:v>
                </c:pt>
                <c:pt idx="4">
                  <c:v>-2.7104266347687211</c:v>
                </c:pt>
                <c:pt idx="5">
                  <c:v>-4.3597441520467681</c:v>
                </c:pt>
                <c:pt idx="6">
                  <c:v>-0.18023490930716632</c:v>
                </c:pt>
                <c:pt idx="7">
                  <c:v>-3.4390855263157842</c:v>
                </c:pt>
                <c:pt idx="8">
                  <c:v>-5.4332638888888427</c:v>
                </c:pt>
                <c:pt idx="9">
                  <c:v>-0.44912857673727541</c:v>
                </c:pt>
                <c:pt idx="10">
                  <c:v>-1.6239240631163692</c:v>
                </c:pt>
                <c:pt idx="11">
                  <c:v>-2.7044594017093999</c:v>
                </c:pt>
                <c:pt idx="12">
                  <c:v>-0.18002772602253486</c:v>
                </c:pt>
                <c:pt idx="13">
                  <c:v>-0.90172910422910768</c:v>
                </c:pt>
                <c:pt idx="14">
                  <c:v>-4.3578576248313032</c:v>
                </c:pt>
                <c:pt idx="15">
                  <c:v>-2.2561797121007694</c:v>
                </c:pt>
                <c:pt idx="16">
                  <c:v>-3.4311931348221694</c:v>
                </c:pt>
                <c:pt idx="17">
                  <c:v>-5.4601505016722047</c:v>
                </c:pt>
                <c:pt idx="18">
                  <c:v>-0.45041094373061247</c:v>
                </c:pt>
                <c:pt idx="19">
                  <c:v>-1.6270579150579245</c:v>
                </c:pt>
                <c:pt idx="20">
                  <c:v>-2.7087690951821459</c:v>
                </c:pt>
                <c:pt idx="21">
                  <c:v>-0.17999999999999944</c:v>
                </c:pt>
                <c:pt idx="22">
                  <c:v>-0.90230951696376749</c:v>
                </c:pt>
                <c:pt idx="23">
                  <c:v>-4.3349662162162161</c:v>
                </c:pt>
                <c:pt idx="24">
                  <c:v>-2.2611720374220434</c:v>
                </c:pt>
                <c:pt idx="25">
                  <c:v>-3.4348189189189084</c:v>
                </c:pt>
                <c:pt idx="26">
                  <c:v>-5.423137668918919</c:v>
                </c:pt>
                <c:pt idx="27">
                  <c:v>-0.450716560509553</c:v>
                </c:pt>
                <c:pt idx="28">
                  <c:v>-2.2515472972972903</c:v>
                </c:pt>
                <c:pt idx="29">
                  <c:v>-4.3245100000000001</c:v>
                </c:pt>
                <c:pt idx="30">
                  <c:v>-0.180165416666666</c:v>
                </c:pt>
                <c:pt idx="31">
                  <c:v>-1.6233898026315798</c:v>
                </c:pt>
                <c:pt idx="32">
                  <c:v>-5.4309176136363497</c:v>
                </c:pt>
                <c:pt idx="33">
                  <c:v>-0.90190786637930498</c:v>
                </c:pt>
                <c:pt idx="34">
                  <c:v>-2.7059009433962298</c:v>
                </c:pt>
                <c:pt idx="35">
                  <c:v>-3.4222343749999951</c:v>
                </c:pt>
                <c:pt idx="36">
                  <c:v>-0.45010754115772711</c:v>
                </c:pt>
                <c:pt idx="37">
                  <c:v>-2.2524101527403428</c:v>
                </c:pt>
                <c:pt idx="38">
                  <c:v>-4.3242495748299428</c:v>
                </c:pt>
                <c:pt idx="39">
                  <c:v>-0.18007172303550381</c:v>
                </c:pt>
                <c:pt idx="40">
                  <c:v>-1.6231994047619094</c:v>
                </c:pt>
                <c:pt idx="41">
                  <c:v>-5.4293357683982384</c:v>
                </c:pt>
                <c:pt idx="42">
                  <c:v>-0.90021842650103812</c:v>
                </c:pt>
                <c:pt idx="43">
                  <c:v>-2.7146244588744572</c:v>
                </c:pt>
                <c:pt idx="44">
                  <c:v>-3.4380529953916996</c:v>
                </c:pt>
              </c:numCache>
            </c:numRef>
          </c:xVal>
          <c:yVal>
            <c:numRef>
              <c:f>Pooled!$D$2:$D$46</c:f>
              <c:numCache>
                <c:formatCode>General</c:formatCode>
                <c:ptCount val="45"/>
                <c:pt idx="0">
                  <c:v>0.69365045999999897</c:v>
                </c:pt>
                <c:pt idx="1">
                  <c:v>1.65890289705882</c:v>
                </c:pt>
                <c:pt idx="2">
                  <c:v>2.82442558333334</c:v>
                </c:pt>
                <c:pt idx="3">
                  <c:v>3.90645705487804</c:v>
                </c:pt>
                <c:pt idx="4">
                  <c:v>4.8823206515151396</c:v>
                </c:pt>
                <c:pt idx="5">
                  <c:v>7.7683350648148197</c:v>
                </c:pt>
                <c:pt idx="6">
                  <c:v>0.20751038418078999</c:v>
                </c:pt>
                <c:pt idx="7">
                  <c:v>5.63630078749999</c:v>
                </c:pt>
                <c:pt idx="8">
                  <c:v>8.6953135694444494</c:v>
                </c:pt>
                <c:pt idx="9">
                  <c:v>0.61623567028985504</c:v>
                </c:pt>
                <c:pt idx="10">
                  <c:v>2.8460723961538399</c:v>
                </c:pt>
                <c:pt idx="11">
                  <c:v>5.2330562499999997</c:v>
                </c:pt>
                <c:pt idx="12">
                  <c:v>0.20408566522491201</c:v>
                </c:pt>
                <c:pt idx="13">
                  <c:v>1.4145247077922001</c:v>
                </c:pt>
                <c:pt idx="14">
                  <c:v>8.1708438289473708</c:v>
                </c:pt>
                <c:pt idx="15">
                  <c:v>3.63798376754385</c:v>
                </c:pt>
                <c:pt idx="16">
                  <c:v>5.67840279032258</c:v>
                </c:pt>
                <c:pt idx="17">
                  <c:v>8.7882318152173795</c:v>
                </c:pt>
                <c:pt idx="18">
                  <c:v>0.56700435245901504</c:v>
                </c:pt>
                <c:pt idx="19">
                  <c:v>2.3073390285714299</c:v>
                </c:pt>
                <c:pt idx="20">
                  <c:v>3.7491419239130401</c:v>
                </c:pt>
                <c:pt idx="21">
                  <c:v>0.18665527529411699</c:v>
                </c:pt>
                <c:pt idx="22">
                  <c:v>1.03127286968085</c:v>
                </c:pt>
                <c:pt idx="23">
                  <c:v>5.9191451057692301</c:v>
                </c:pt>
                <c:pt idx="24">
                  <c:v>2.8436336538461502</c:v>
                </c:pt>
                <c:pt idx="25">
                  <c:v>4.7946274999999901</c:v>
                </c:pt>
                <c:pt idx="26">
                  <c:v>7.2288077343749997</c:v>
                </c:pt>
                <c:pt idx="27">
                  <c:v>0.90192346178343996</c:v>
                </c:pt>
                <c:pt idx="28">
                  <c:v>5.4308063310810697</c:v>
                </c:pt>
                <c:pt idx="29">
                  <c:v>10.70621025</c:v>
                </c:pt>
                <c:pt idx="30">
                  <c:v>0.26337206111111</c:v>
                </c:pt>
                <c:pt idx="31">
                  <c:v>3.5353452039473598</c:v>
                </c:pt>
                <c:pt idx="32">
                  <c:v>12.3644679090909</c:v>
                </c:pt>
                <c:pt idx="33">
                  <c:v>1.7548057025862001</c:v>
                </c:pt>
                <c:pt idx="34">
                  <c:v>6.0110247594339503</c:v>
                </c:pt>
                <c:pt idx="35">
                  <c:v>7.61195132954545</c:v>
                </c:pt>
                <c:pt idx="36">
                  <c:v>0.66205460687732298</c:v>
                </c:pt>
                <c:pt idx="37">
                  <c:v>3.4470541650943298</c:v>
                </c:pt>
                <c:pt idx="38">
                  <c:v>6.3151273660714304</c:v>
                </c:pt>
                <c:pt idx="39">
                  <c:v>0.21247851236749099</c:v>
                </c:pt>
                <c:pt idx="40">
                  <c:v>2.15080138437499</c:v>
                </c:pt>
                <c:pt idx="41">
                  <c:v>7.7147195170454497</c:v>
                </c:pt>
                <c:pt idx="42">
                  <c:v>1.02782311521739</c:v>
                </c:pt>
                <c:pt idx="43">
                  <c:v>3.4428636227272702</c:v>
                </c:pt>
                <c:pt idx="44">
                  <c:v>4.2300081693548401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F0-634D-B75F-942992BB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Corrected </a:t>
            </a:r>
          </a:p>
          <a:p>
            <a:pPr>
              <a:defRPr/>
            </a:pPr>
            <a:r>
              <a:rPr lang="en-GB"/>
              <a:t>dx/dt/PCSA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384549739847237E-2"/>
                  <c:y val="-0.699501152347361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Pooled!$C$2:$C$46</c:f>
              <c:numCache>
                <c:formatCode>General</c:formatCode>
                <c:ptCount val="45"/>
                <c:pt idx="0">
                  <c:v>-3.5933429265257499E-2</c:v>
                </c:pt>
                <c:pt idx="1">
                  <c:v>-7.1979115147383491E-2</c:v>
                </c:pt>
                <c:pt idx="2">
                  <c:v>-0.12939251461664961</c:v>
                </c:pt>
                <c:pt idx="3">
                  <c:v>-0.18046500272165716</c:v>
                </c:pt>
                <c:pt idx="4">
                  <c:v>-0.21655752618445281</c:v>
                </c:pt>
                <c:pt idx="5">
                  <c:v>-0.34833461133138011</c:v>
                </c:pt>
                <c:pt idx="6">
                  <c:v>-1.4400399402424576E-2</c:v>
                </c:pt>
                <c:pt idx="7">
                  <c:v>-0.2747758763738879</c:v>
                </c:pt>
                <c:pt idx="8">
                  <c:v>-0.43410663538785921</c:v>
                </c:pt>
                <c:pt idx="9">
                  <c:v>-4.4504466883814903E-2</c:v>
                </c:pt>
                <c:pt idx="10">
                  <c:v>-0.16091577875942889</c:v>
                </c:pt>
                <c:pt idx="11">
                  <c:v>-0.2679867862258174</c:v>
                </c:pt>
                <c:pt idx="12">
                  <c:v>-1.7839074122475998E-2</c:v>
                </c:pt>
                <c:pt idx="13">
                  <c:v>-8.9352971812371729E-2</c:v>
                </c:pt>
                <c:pt idx="14">
                  <c:v>-0.43182318025186711</c:v>
                </c:pt>
                <c:pt idx="15">
                  <c:v>-0.22356643616525015</c:v>
                </c:pt>
                <c:pt idx="16">
                  <c:v>-0.33999934350646421</c:v>
                </c:pt>
                <c:pt idx="17">
                  <c:v>-0.54105015750191987</c:v>
                </c:pt>
                <c:pt idx="18">
                  <c:v>-4.7702124977485279E-2</c:v>
                </c:pt>
                <c:pt idx="19">
                  <c:v>-0.17231845959790931</c:v>
                </c:pt>
                <c:pt idx="20">
                  <c:v>-0.28688033386420209</c:v>
                </c:pt>
                <c:pt idx="21">
                  <c:v>-1.9063441098542175E-2</c:v>
                </c:pt>
                <c:pt idx="22">
                  <c:v>-9.5561801829404866E-2</c:v>
                </c:pt>
                <c:pt idx="23">
                  <c:v>-0.4591076284833796</c:v>
                </c:pt>
                <c:pt idx="24">
                  <c:v>-0.23947622193925477</c:v>
                </c:pt>
                <c:pt idx="25">
                  <c:v>-0.36377482302760622</c:v>
                </c:pt>
                <c:pt idx="26">
                  <c:v>-0.57435369733734132</c:v>
                </c:pt>
                <c:pt idx="27">
                  <c:v>-4.2525083925179834E-2</c:v>
                </c:pt>
                <c:pt idx="28">
                  <c:v>-0.21243336981191249</c:v>
                </c:pt>
                <c:pt idx="29">
                  <c:v>-0.40801729245842</c:v>
                </c:pt>
                <c:pt idx="30">
                  <c:v>-1.6998597645276843E-2</c:v>
                </c:pt>
                <c:pt idx="31">
                  <c:v>-0.15316674302391395</c:v>
                </c:pt>
                <c:pt idx="32">
                  <c:v>-0.51240679297322633</c:v>
                </c:pt>
                <c:pt idx="33">
                  <c:v>-8.5094960050279569E-2</c:v>
                </c:pt>
                <c:pt idx="34">
                  <c:v>-0.25530161257234091</c:v>
                </c:pt>
                <c:pt idx="35">
                  <c:v>-0.32288763440150009</c:v>
                </c:pt>
                <c:pt idx="36">
                  <c:v>-5.4653971318902948E-2</c:v>
                </c:pt>
                <c:pt idx="37">
                  <c:v>-0.27349721706426283</c:v>
                </c:pt>
                <c:pt idx="38">
                  <c:v>-0.52506876830067684</c:v>
                </c:pt>
                <c:pt idx="39">
                  <c:v>-2.1865074201632063E-2</c:v>
                </c:pt>
                <c:pt idx="40">
                  <c:v>-0.19709577290025981</c:v>
                </c:pt>
                <c:pt idx="41">
                  <c:v>-0.65925303229422927</c:v>
                </c:pt>
                <c:pt idx="42">
                  <c:v>-0.10930834870303759</c:v>
                </c:pt>
                <c:pt idx="43">
                  <c:v>-0.32962124325956765</c:v>
                </c:pt>
                <c:pt idx="44">
                  <c:v>-0.41746301188311147</c:v>
                </c:pt>
              </c:numCache>
            </c:numRef>
          </c:xVal>
          <c:yVal>
            <c:numRef>
              <c:f>Pooled!$H$2:$H$46</c:f>
              <c:numCache>
                <c:formatCode>General</c:formatCode>
                <c:ptCount val="45"/>
                <c:pt idx="0">
                  <c:v>394249.12524232845</c:v>
                </c:pt>
                <c:pt idx="1">
                  <c:v>1015526.0358147577</c:v>
                </c:pt>
                <c:pt idx="2">
                  <c:v>1873384.5210108408</c:v>
                </c:pt>
                <c:pt idx="3">
                  <c:v>2977488.1933544911</c:v>
                </c:pt>
                <c:pt idx="4">
                  <c:v>3930328.6510846671</c:v>
                </c:pt>
                <c:pt idx="5">
                  <c:v>6625805.6939733643</c:v>
                </c:pt>
                <c:pt idx="6">
                  <c:v>197391.10705854307</c:v>
                </c:pt>
                <c:pt idx="7">
                  <c:v>5637008.0516153108</c:v>
                </c:pt>
                <c:pt idx="8">
                  <c:v>9167591.6571327783</c:v>
                </c:pt>
                <c:pt idx="9">
                  <c:v>269882.52960175619</c:v>
                </c:pt>
                <c:pt idx="10">
                  <c:v>1348543.4743499546</c:v>
                </c:pt>
                <c:pt idx="11">
                  <c:v>2700779.1868289784</c:v>
                </c:pt>
                <c:pt idx="12">
                  <c:v>122178.56325527822</c:v>
                </c:pt>
                <c:pt idx="13">
                  <c:v>897520.47919156379</c:v>
                </c:pt>
                <c:pt idx="14">
                  <c:v>5514566.5394298481</c:v>
                </c:pt>
                <c:pt idx="15">
                  <c:v>2767540.8943802067</c:v>
                </c:pt>
                <c:pt idx="16">
                  <c:v>4573066.8775236122</c:v>
                </c:pt>
                <c:pt idx="17">
                  <c:v>7518424.792416282</c:v>
                </c:pt>
                <c:pt idx="18">
                  <c:v>312818.19688470871</c:v>
                </c:pt>
                <c:pt idx="19">
                  <c:v>1405667.0799031244</c:v>
                </c:pt>
                <c:pt idx="20">
                  <c:v>2549844.5654493477</c:v>
                </c:pt>
                <c:pt idx="21">
                  <c:v>151985.65431617358</c:v>
                </c:pt>
                <c:pt idx="22">
                  <c:v>891337.82225122896</c:v>
                </c:pt>
                <c:pt idx="23">
                  <c:v>5451023.9206173373</c:v>
                </c:pt>
                <c:pt idx="24">
                  <c:v>2943293.8498398177</c:v>
                </c:pt>
                <c:pt idx="25">
                  <c:v>5225644.411122065</c:v>
                </c:pt>
                <c:pt idx="26">
                  <c:v>8319513.5488501117</c:v>
                </c:pt>
                <c:pt idx="27">
                  <c:v>307972.200140209</c:v>
                </c:pt>
                <c:pt idx="28">
                  <c:v>1988066.3033064378</c:v>
                </c:pt>
                <c:pt idx="29">
                  <c:v>4223659.6979757557</c:v>
                </c:pt>
                <c:pt idx="30">
                  <c:v>117479.41991330666</c:v>
                </c:pt>
                <c:pt idx="31">
                  <c:v>1647580.4045742129</c:v>
                </c:pt>
                <c:pt idx="32">
                  <c:v>6032321.3012341838</c:v>
                </c:pt>
                <c:pt idx="33">
                  <c:v>928622.03923952614</c:v>
                </c:pt>
                <c:pt idx="34">
                  <c:v>3292360.400617938</c:v>
                </c:pt>
                <c:pt idx="35">
                  <c:v>4320526.9252765989</c:v>
                </c:pt>
                <c:pt idx="36">
                  <c:v>437229.43797630107</c:v>
                </c:pt>
                <c:pt idx="37">
                  <c:v>2458366.1678886702</c:v>
                </c:pt>
                <c:pt idx="38">
                  <c:v>4894910.6663136184</c:v>
                </c:pt>
                <c:pt idx="39">
                  <c:v>190906.55776473775</c:v>
                </c:pt>
                <c:pt idx="40">
                  <c:v>2052517.1930939946</c:v>
                </c:pt>
                <c:pt idx="41">
                  <c:v>7849958.8540933374</c:v>
                </c:pt>
                <c:pt idx="42">
                  <c:v>1179800.3057152</c:v>
                </c:pt>
                <c:pt idx="43">
                  <c:v>4174641.980642159</c:v>
                </c:pt>
                <c:pt idx="44">
                  <c:v>5435397.4656585911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0D-4746-80D9-91C68140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Corrected </a:t>
            </a:r>
          </a:p>
          <a:p>
            <a:pPr>
              <a:defRPr/>
            </a:pPr>
            <a:r>
              <a:rPr lang="en-GB"/>
              <a:t>dx/dt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Pooled!$B$2:$B$46</c:f>
              <c:numCache>
                <c:formatCode>General</c:formatCode>
                <c:ptCount val="45"/>
                <c:pt idx="0">
                  <c:v>-0.44974157894736788</c:v>
                </c:pt>
                <c:pt idx="1">
                  <c:v>-0.90088815789473686</c:v>
                </c:pt>
                <c:pt idx="2">
                  <c:v>-1.6194723135964895</c:v>
                </c:pt>
                <c:pt idx="3">
                  <c:v>-2.2586938382541688</c:v>
                </c:pt>
                <c:pt idx="4">
                  <c:v>-2.7104266347687211</c:v>
                </c:pt>
                <c:pt idx="5">
                  <c:v>-4.3597441520467681</c:v>
                </c:pt>
                <c:pt idx="6">
                  <c:v>-0.18023490930716632</c:v>
                </c:pt>
                <c:pt idx="7">
                  <c:v>-3.4390855263157842</c:v>
                </c:pt>
                <c:pt idx="8">
                  <c:v>-5.4332638888888427</c:v>
                </c:pt>
                <c:pt idx="9">
                  <c:v>-0.44912857673727541</c:v>
                </c:pt>
                <c:pt idx="10">
                  <c:v>-1.6239240631163692</c:v>
                </c:pt>
                <c:pt idx="11">
                  <c:v>-2.7044594017093999</c:v>
                </c:pt>
                <c:pt idx="12">
                  <c:v>-0.18002772602253486</c:v>
                </c:pt>
                <c:pt idx="13">
                  <c:v>-0.90172910422910768</c:v>
                </c:pt>
                <c:pt idx="14">
                  <c:v>-4.3578576248313032</c:v>
                </c:pt>
                <c:pt idx="15">
                  <c:v>-2.2561797121007694</c:v>
                </c:pt>
                <c:pt idx="16">
                  <c:v>-3.4311931348221694</c:v>
                </c:pt>
                <c:pt idx="17">
                  <c:v>-5.4601505016722047</c:v>
                </c:pt>
                <c:pt idx="18">
                  <c:v>-0.45041094373061247</c:v>
                </c:pt>
                <c:pt idx="19">
                  <c:v>-1.6270579150579245</c:v>
                </c:pt>
                <c:pt idx="20">
                  <c:v>-2.7087690951821459</c:v>
                </c:pt>
                <c:pt idx="21">
                  <c:v>-0.17999999999999944</c:v>
                </c:pt>
                <c:pt idx="22">
                  <c:v>-0.90230951696376749</c:v>
                </c:pt>
                <c:pt idx="23">
                  <c:v>-4.3349662162162161</c:v>
                </c:pt>
                <c:pt idx="24">
                  <c:v>-2.2611720374220434</c:v>
                </c:pt>
                <c:pt idx="25">
                  <c:v>-3.4348189189189084</c:v>
                </c:pt>
                <c:pt idx="26">
                  <c:v>-5.423137668918919</c:v>
                </c:pt>
                <c:pt idx="27">
                  <c:v>-0.450716560509553</c:v>
                </c:pt>
                <c:pt idx="28">
                  <c:v>-2.2515472972972903</c:v>
                </c:pt>
                <c:pt idx="29">
                  <c:v>-4.3245100000000001</c:v>
                </c:pt>
                <c:pt idx="30">
                  <c:v>-0.180165416666666</c:v>
                </c:pt>
                <c:pt idx="31">
                  <c:v>-1.6233898026315798</c:v>
                </c:pt>
                <c:pt idx="32">
                  <c:v>-5.4309176136363497</c:v>
                </c:pt>
                <c:pt idx="33">
                  <c:v>-0.90190786637930498</c:v>
                </c:pt>
                <c:pt idx="34">
                  <c:v>-2.7059009433962298</c:v>
                </c:pt>
                <c:pt idx="35">
                  <c:v>-3.4222343749999951</c:v>
                </c:pt>
                <c:pt idx="36">
                  <c:v>-0.45010754115772711</c:v>
                </c:pt>
                <c:pt idx="37">
                  <c:v>-2.2524101527403428</c:v>
                </c:pt>
                <c:pt idx="38">
                  <c:v>-4.3242495748299428</c:v>
                </c:pt>
                <c:pt idx="39">
                  <c:v>-0.18007172303550381</c:v>
                </c:pt>
                <c:pt idx="40">
                  <c:v>-1.6231994047619094</c:v>
                </c:pt>
                <c:pt idx="41">
                  <c:v>-5.4293357683982384</c:v>
                </c:pt>
                <c:pt idx="42">
                  <c:v>-0.90021842650103812</c:v>
                </c:pt>
                <c:pt idx="43">
                  <c:v>-2.7146244588744572</c:v>
                </c:pt>
                <c:pt idx="44">
                  <c:v>-3.4380529953916996</c:v>
                </c:pt>
              </c:numCache>
            </c:numRef>
          </c:xVal>
          <c:yVal>
            <c:numRef>
              <c:f>Pooled!$E$2:$E$46</c:f>
              <c:numCache>
                <c:formatCode>General</c:formatCode>
                <c:ptCount val="45"/>
                <c:pt idx="0">
                  <c:v>0.74327901119420114</c:v>
                </c:pt>
                <c:pt idx="1">
                  <c:v>1.9145741598751911</c:v>
                </c:pt>
                <c:pt idx="2">
                  <c:v>3.5318972325115006</c:v>
                </c:pt>
                <c:pt idx="3">
                  <c:v>5.6134670656241319</c:v>
                </c:pt>
                <c:pt idx="4">
                  <c:v>7.4098599246119567</c:v>
                </c:pt>
                <c:pt idx="5">
                  <c:v>12.491650556115623</c:v>
                </c:pt>
                <c:pt idx="6">
                  <c:v>0.37214202259249651</c:v>
                </c:pt>
                <c:pt idx="7">
                  <c:v>10.627467513397882</c:v>
                </c:pt>
                <c:pt idx="8">
                  <c:v>17.28368695239978</c:v>
                </c:pt>
                <c:pt idx="9">
                  <c:v>0.66288998683508293</c:v>
                </c:pt>
                <c:pt idx="10">
                  <c:v>3.3123150552853025</c:v>
                </c:pt>
                <c:pt idx="11">
                  <c:v>6.6336990476684683</c:v>
                </c:pt>
                <c:pt idx="12">
                  <c:v>0.30009703224337086</c:v>
                </c:pt>
                <c:pt idx="13">
                  <c:v>2.2045048247970827</c:v>
                </c:pt>
                <c:pt idx="14">
                  <c:v>13.544970643776169</c:v>
                </c:pt>
                <c:pt idx="15">
                  <c:v>6.7976802712957483</c:v>
                </c:pt>
                <c:pt idx="16">
                  <c:v>11.232443414217407</c:v>
                </c:pt>
                <c:pt idx="17">
                  <c:v>18.466880827816869</c:v>
                </c:pt>
                <c:pt idx="18">
                  <c:v>0.62053176230572005</c:v>
                </c:pt>
                <c:pt idx="19">
                  <c:v>2.7883961962382227</c:v>
                </c:pt>
                <c:pt idx="20">
                  <c:v>5.0580802445680586</c:v>
                </c:pt>
                <c:pt idx="21">
                  <c:v>0.30149117556854427</c:v>
                </c:pt>
                <c:pt idx="22">
                  <c:v>1.7681306111969817</c:v>
                </c:pt>
                <c:pt idx="23">
                  <c:v>10.813096915452038</c:v>
                </c:pt>
                <c:pt idx="24">
                  <c:v>5.8385584272702156</c:v>
                </c:pt>
                <c:pt idx="25">
                  <c:v>10.366015685499661</c:v>
                </c:pt>
                <c:pt idx="26">
                  <c:v>16.503267570131023</c:v>
                </c:pt>
                <c:pt idx="27">
                  <c:v>0.96255839534387988</c:v>
                </c:pt>
                <c:pt idx="28">
                  <c:v>6.2136449649568206</c:v>
                </c:pt>
                <c:pt idx="29">
                  <c:v>13.200928848484605</c:v>
                </c:pt>
                <c:pt idx="30">
                  <c:v>0.36717860204979719</c:v>
                </c:pt>
                <c:pt idx="31">
                  <c:v>5.1494659248626116</c:v>
                </c:pt>
                <c:pt idx="32">
                  <c:v>18.853849500932881</c:v>
                </c:pt>
                <c:pt idx="33">
                  <c:v>2.902381901887312</c:v>
                </c:pt>
                <c:pt idx="34">
                  <c:v>10.290179252120028</c:v>
                </c:pt>
                <c:pt idx="35">
                  <c:v>13.50368462588809</c:v>
                </c:pt>
                <c:pt idx="36">
                  <c:v>0.71103798988059752</c:v>
                </c:pt>
                <c:pt idx="37">
                  <c:v>3.9978820879411443</c:v>
                </c:pt>
                <c:pt idx="38">
                  <c:v>7.9602770045172058</c:v>
                </c:pt>
                <c:pt idx="39">
                  <c:v>0.31045900229485657</c:v>
                </c:pt>
                <c:pt idx="40">
                  <c:v>3.3378761181492638</c:v>
                </c:pt>
                <c:pt idx="41">
                  <c:v>12.765880975659426</c:v>
                </c:pt>
                <c:pt idx="42">
                  <c:v>1.9186330218728773</c:v>
                </c:pt>
                <c:pt idx="43">
                  <c:v>6.7889505704962341</c:v>
                </c:pt>
                <c:pt idx="44">
                  <c:v>8.8392357707475746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01-F54E-829F-0D38B39A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Corrected</a:t>
            </a:r>
          </a:p>
          <a:p>
            <a:pPr>
              <a:defRPr/>
            </a:pPr>
            <a:r>
              <a:rPr lang="en-GB"/>
              <a:t>dx/dt/g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Pooled!$B$2:$B$46</c:f>
              <c:numCache>
                <c:formatCode>General</c:formatCode>
                <c:ptCount val="45"/>
                <c:pt idx="0">
                  <c:v>-0.44974157894736788</c:v>
                </c:pt>
                <c:pt idx="1">
                  <c:v>-0.90088815789473686</c:v>
                </c:pt>
                <c:pt idx="2">
                  <c:v>-1.6194723135964895</c:v>
                </c:pt>
                <c:pt idx="3">
                  <c:v>-2.2586938382541688</c:v>
                </c:pt>
                <c:pt idx="4">
                  <c:v>-2.7104266347687211</c:v>
                </c:pt>
                <c:pt idx="5">
                  <c:v>-4.3597441520467681</c:v>
                </c:pt>
                <c:pt idx="6">
                  <c:v>-0.18023490930716632</c:v>
                </c:pt>
                <c:pt idx="7">
                  <c:v>-3.4390855263157842</c:v>
                </c:pt>
                <c:pt idx="8">
                  <c:v>-5.4332638888888427</c:v>
                </c:pt>
                <c:pt idx="9">
                  <c:v>-0.44912857673727541</c:v>
                </c:pt>
                <c:pt idx="10">
                  <c:v>-1.6239240631163692</c:v>
                </c:pt>
                <c:pt idx="11">
                  <c:v>-2.7044594017093999</c:v>
                </c:pt>
                <c:pt idx="12">
                  <c:v>-0.18002772602253486</c:v>
                </c:pt>
                <c:pt idx="13">
                  <c:v>-0.90172910422910768</c:v>
                </c:pt>
                <c:pt idx="14">
                  <c:v>-4.3578576248313032</c:v>
                </c:pt>
                <c:pt idx="15">
                  <c:v>-2.2561797121007694</c:v>
                </c:pt>
                <c:pt idx="16">
                  <c:v>-3.4311931348221694</c:v>
                </c:pt>
                <c:pt idx="17">
                  <c:v>-5.4601505016722047</c:v>
                </c:pt>
                <c:pt idx="18">
                  <c:v>-0.45041094373061247</c:v>
                </c:pt>
                <c:pt idx="19">
                  <c:v>-1.6270579150579245</c:v>
                </c:pt>
                <c:pt idx="20">
                  <c:v>-2.7087690951821459</c:v>
                </c:pt>
                <c:pt idx="21">
                  <c:v>-0.17999999999999944</c:v>
                </c:pt>
                <c:pt idx="22">
                  <c:v>-0.90230951696376749</c:v>
                </c:pt>
                <c:pt idx="23">
                  <c:v>-4.3349662162162161</c:v>
                </c:pt>
                <c:pt idx="24">
                  <c:v>-2.2611720374220434</c:v>
                </c:pt>
                <c:pt idx="25">
                  <c:v>-3.4348189189189084</c:v>
                </c:pt>
                <c:pt idx="26">
                  <c:v>-5.423137668918919</c:v>
                </c:pt>
                <c:pt idx="27">
                  <c:v>-0.450716560509553</c:v>
                </c:pt>
                <c:pt idx="28">
                  <c:v>-2.2515472972972903</c:v>
                </c:pt>
                <c:pt idx="29">
                  <c:v>-4.3245100000000001</c:v>
                </c:pt>
                <c:pt idx="30">
                  <c:v>-0.180165416666666</c:v>
                </c:pt>
                <c:pt idx="31">
                  <c:v>-1.6233898026315798</c:v>
                </c:pt>
                <c:pt idx="32">
                  <c:v>-5.4309176136363497</c:v>
                </c:pt>
                <c:pt idx="33">
                  <c:v>-0.90190786637930498</c:v>
                </c:pt>
                <c:pt idx="34">
                  <c:v>-2.7059009433962298</c:v>
                </c:pt>
                <c:pt idx="35">
                  <c:v>-3.4222343749999951</c:v>
                </c:pt>
                <c:pt idx="36">
                  <c:v>-0.45010754115772711</c:v>
                </c:pt>
                <c:pt idx="37">
                  <c:v>-2.2524101527403428</c:v>
                </c:pt>
                <c:pt idx="38">
                  <c:v>-4.3242495748299428</c:v>
                </c:pt>
                <c:pt idx="39">
                  <c:v>-0.18007172303550381</c:v>
                </c:pt>
                <c:pt idx="40">
                  <c:v>-1.6231994047619094</c:v>
                </c:pt>
                <c:pt idx="41">
                  <c:v>-5.4293357683982384</c:v>
                </c:pt>
                <c:pt idx="42">
                  <c:v>-0.90021842650103812</c:v>
                </c:pt>
                <c:pt idx="43">
                  <c:v>-2.7146244588744572</c:v>
                </c:pt>
                <c:pt idx="44">
                  <c:v>-3.4380529953916996</c:v>
                </c:pt>
              </c:numCache>
            </c:numRef>
          </c:xVal>
          <c:yVal>
            <c:numRef>
              <c:f>Pooled!$F$2:$F$46</c:f>
              <c:numCache>
                <c:formatCode>General</c:formatCode>
                <c:ptCount val="45"/>
                <c:pt idx="0">
                  <c:v>19.575428264266559</c:v>
                </c:pt>
                <c:pt idx="1">
                  <c:v>50.423338421785388</c:v>
                </c:pt>
                <c:pt idx="2">
                  <c:v>93.018099355056648</c:v>
                </c:pt>
                <c:pt idx="3">
                  <c:v>147.83953293716439</c:v>
                </c:pt>
                <c:pt idx="4">
                  <c:v>195.15037989496858</c:v>
                </c:pt>
                <c:pt idx="5">
                  <c:v>328.98737308705881</c:v>
                </c:pt>
                <c:pt idx="6">
                  <c:v>9.8009487119435494</c:v>
                </c:pt>
                <c:pt idx="7">
                  <c:v>279.89116442975723</c:v>
                </c:pt>
                <c:pt idx="8">
                  <c:v>455.19323024492445</c:v>
                </c:pt>
                <c:pt idx="9">
                  <c:v>13.056726153931118</c:v>
                </c:pt>
                <c:pt idx="10">
                  <c:v>65.241580761971676</c:v>
                </c:pt>
                <c:pt idx="11">
                  <c:v>130.66178939666079</c:v>
                </c:pt>
                <c:pt idx="12">
                  <c:v>5.9109125909665323</c:v>
                </c:pt>
                <c:pt idx="13">
                  <c:v>43.421406830748133</c:v>
                </c:pt>
                <c:pt idx="14">
                  <c:v>266.7908340314392</c:v>
                </c:pt>
                <c:pt idx="15">
                  <c:v>133.8916736516791</c:v>
                </c:pt>
                <c:pt idx="16">
                  <c:v>221.24174540510944</c:v>
                </c:pt>
                <c:pt idx="17">
                  <c:v>363.73608091031844</c:v>
                </c:pt>
                <c:pt idx="18">
                  <c:v>15.951973324054501</c:v>
                </c:pt>
                <c:pt idx="19">
                  <c:v>71.68113615008285</c:v>
                </c:pt>
                <c:pt idx="20">
                  <c:v>130.02776978324059</c:v>
                </c:pt>
                <c:pt idx="21">
                  <c:v>7.7504158243841719</c:v>
                </c:pt>
                <c:pt idx="22">
                  <c:v>45.453229079613926</c:v>
                </c:pt>
                <c:pt idx="23">
                  <c:v>277.9716430707465</c:v>
                </c:pt>
                <c:pt idx="24">
                  <c:v>150.09147627944</c:v>
                </c:pt>
                <c:pt idx="25">
                  <c:v>266.47855232646947</c:v>
                </c:pt>
                <c:pt idx="26">
                  <c:v>424.24852365375381</c:v>
                </c:pt>
                <c:pt idx="27">
                  <c:v>14.526990572651371</c:v>
                </c:pt>
                <c:pt idx="28">
                  <c:v>93.776712420115018</c:v>
                </c:pt>
                <c:pt idx="29">
                  <c:v>199.2292310365923</c:v>
                </c:pt>
                <c:pt idx="30">
                  <c:v>5.54148207138239</c:v>
                </c:pt>
                <c:pt idx="31">
                  <c:v>77.716056819538352</c:v>
                </c:pt>
                <c:pt idx="32">
                  <c:v>284.5434576053861</c:v>
                </c:pt>
                <c:pt idx="33">
                  <c:v>43.802926379222939</c:v>
                </c:pt>
                <c:pt idx="34">
                  <c:v>155.30001889707256</c:v>
                </c:pt>
                <c:pt idx="35">
                  <c:v>203.79843987153774</c:v>
                </c:pt>
                <c:pt idx="36">
                  <c:v>19.641933422115951</c:v>
                </c:pt>
                <c:pt idx="37">
                  <c:v>110.43873171108133</c:v>
                </c:pt>
                <c:pt idx="38">
                  <c:v>219.89715482091728</c:v>
                </c:pt>
                <c:pt idx="39">
                  <c:v>8.5762155330070868</c:v>
                </c:pt>
                <c:pt idx="40">
                  <c:v>92.206522600808384</c:v>
                </c:pt>
                <c:pt idx="41">
                  <c:v>352.6486457364482</c:v>
                </c:pt>
                <c:pt idx="42">
                  <c:v>53.000912206433071</c:v>
                </c:pt>
                <c:pt idx="43">
                  <c:v>187.54007100818325</c:v>
                </c:pt>
                <c:pt idx="44">
                  <c:v>244.17778372230867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53-5D4A-A486-AC14FBBFE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Corrected </a:t>
            </a:r>
          </a:p>
          <a:p>
            <a:pPr>
              <a:defRPr/>
            </a:pPr>
            <a:r>
              <a:rPr lang="en-GB"/>
              <a:t>dx/dt/P0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Pooled!$B$2:$B$46</c:f>
              <c:numCache>
                <c:formatCode>General</c:formatCode>
                <c:ptCount val="45"/>
                <c:pt idx="0">
                  <c:v>-0.44974157894736788</c:v>
                </c:pt>
                <c:pt idx="1">
                  <c:v>-0.90088815789473686</c:v>
                </c:pt>
                <c:pt idx="2">
                  <c:v>-1.6194723135964895</c:v>
                </c:pt>
                <c:pt idx="3">
                  <c:v>-2.2586938382541688</c:v>
                </c:pt>
                <c:pt idx="4">
                  <c:v>-2.7104266347687211</c:v>
                </c:pt>
                <c:pt idx="5">
                  <c:v>-4.3597441520467681</c:v>
                </c:pt>
                <c:pt idx="6">
                  <c:v>-0.18023490930716632</c:v>
                </c:pt>
                <c:pt idx="7">
                  <c:v>-3.4390855263157842</c:v>
                </c:pt>
                <c:pt idx="8">
                  <c:v>-5.4332638888888427</c:v>
                </c:pt>
                <c:pt idx="9">
                  <c:v>-0.44912857673727541</c:v>
                </c:pt>
                <c:pt idx="10">
                  <c:v>-1.6239240631163692</c:v>
                </c:pt>
                <c:pt idx="11">
                  <c:v>-2.7044594017093999</c:v>
                </c:pt>
                <c:pt idx="12">
                  <c:v>-0.18002772602253486</c:v>
                </c:pt>
                <c:pt idx="13">
                  <c:v>-0.90172910422910768</c:v>
                </c:pt>
                <c:pt idx="14">
                  <c:v>-4.3578576248313032</c:v>
                </c:pt>
                <c:pt idx="15">
                  <c:v>-2.2561797121007694</c:v>
                </c:pt>
                <c:pt idx="16">
                  <c:v>-3.4311931348221694</c:v>
                </c:pt>
                <c:pt idx="17">
                  <c:v>-5.4601505016722047</c:v>
                </c:pt>
                <c:pt idx="18">
                  <c:v>-0.45041094373061247</c:v>
                </c:pt>
                <c:pt idx="19">
                  <c:v>-1.6270579150579245</c:v>
                </c:pt>
                <c:pt idx="20">
                  <c:v>-2.7087690951821459</c:v>
                </c:pt>
                <c:pt idx="21">
                  <c:v>-0.17999999999999944</c:v>
                </c:pt>
                <c:pt idx="22">
                  <c:v>-0.90230951696376749</c:v>
                </c:pt>
                <c:pt idx="23">
                  <c:v>-4.3349662162162161</c:v>
                </c:pt>
                <c:pt idx="24">
                  <c:v>-2.2611720374220434</c:v>
                </c:pt>
                <c:pt idx="25">
                  <c:v>-3.4348189189189084</c:v>
                </c:pt>
                <c:pt idx="26">
                  <c:v>-5.423137668918919</c:v>
                </c:pt>
                <c:pt idx="27">
                  <c:v>-0.450716560509553</c:v>
                </c:pt>
                <c:pt idx="28">
                  <c:v>-2.2515472972972903</c:v>
                </c:pt>
                <c:pt idx="29">
                  <c:v>-4.3245100000000001</c:v>
                </c:pt>
                <c:pt idx="30">
                  <c:v>-0.180165416666666</c:v>
                </c:pt>
                <c:pt idx="31">
                  <c:v>-1.6233898026315798</c:v>
                </c:pt>
                <c:pt idx="32">
                  <c:v>-5.4309176136363497</c:v>
                </c:pt>
                <c:pt idx="33">
                  <c:v>-0.90190786637930498</c:v>
                </c:pt>
                <c:pt idx="34">
                  <c:v>-2.7059009433962298</c:v>
                </c:pt>
                <c:pt idx="35">
                  <c:v>-3.4222343749999951</c:v>
                </c:pt>
                <c:pt idx="36">
                  <c:v>-0.45010754115772711</c:v>
                </c:pt>
                <c:pt idx="37">
                  <c:v>-2.2524101527403428</c:v>
                </c:pt>
                <c:pt idx="38">
                  <c:v>-4.3242495748299428</c:v>
                </c:pt>
                <c:pt idx="39">
                  <c:v>-0.18007172303550381</c:v>
                </c:pt>
                <c:pt idx="40">
                  <c:v>-1.6231994047619094</c:v>
                </c:pt>
                <c:pt idx="41">
                  <c:v>-5.4293357683982384</c:v>
                </c:pt>
                <c:pt idx="42">
                  <c:v>-0.90021842650103812</c:v>
                </c:pt>
                <c:pt idx="43">
                  <c:v>-2.7146244588744572</c:v>
                </c:pt>
                <c:pt idx="44">
                  <c:v>-3.4380529953916996</c:v>
                </c:pt>
              </c:numCache>
            </c:numRef>
          </c:xVal>
          <c:yVal>
            <c:numRef>
              <c:f>Pooled!$G$2:$G$46</c:f>
              <c:numCache>
                <c:formatCode>General</c:formatCode>
                <c:ptCount val="45"/>
                <c:pt idx="0">
                  <c:v>1.973260193880886</c:v>
                </c:pt>
                <c:pt idx="1">
                  <c:v>5.0828194002743938</c:v>
                </c:pt>
                <c:pt idx="2">
                  <c:v>9.3764953844123582</c:v>
                </c:pt>
                <c:pt idx="3">
                  <c:v>14.902655588862485</c:v>
                </c:pt>
                <c:pt idx="4">
                  <c:v>19.671726782622315</c:v>
                </c:pt>
                <c:pt idx="5">
                  <c:v>33.162885574624042</c:v>
                </c:pt>
                <c:pt idx="6">
                  <c:v>0.98796418113874462</c:v>
                </c:pt>
                <c:pt idx="7">
                  <c:v>28.213844720648463</c:v>
                </c:pt>
                <c:pt idx="8">
                  <c:v>45.884803624245016</c:v>
                </c:pt>
                <c:pt idx="9">
                  <c:v>1.517868845405872</c:v>
                </c:pt>
                <c:pt idx="10">
                  <c:v>7.5844558349577165</c:v>
                </c:pt>
                <c:pt idx="11">
                  <c:v>15.189677494343579</c:v>
                </c:pt>
                <c:pt idx="12">
                  <c:v>0.68715464841422857</c:v>
                </c:pt>
                <c:pt idx="13">
                  <c:v>5.0478197884423519</c:v>
                </c:pt>
                <c:pt idx="14">
                  <c:v>31.014933639720002</c:v>
                </c:pt>
                <c:pt idx="15">
                  <c:v>15.565157582319783</c:v>
                </c:pt>
                <c:pt idx="16">
                  <c:v>25.719766861505775</c:v>
                </c:pt>
                <c:pt idx="17">
                  <c:v>42.284999980456398</c:v>
                </c:pt>
                <c:pt idx="18">
                  <c:v>1.8507890463604706</c:v>
                </c:pt>
                <c:pt idx="19">
                  <c:v>8.3166301072729674</c:v>
                </c:pt>
                <c:pt idx="20">
                  <c:v>15.08615687531352</c:v>
                </c:pt>
                <c:pt idx="21">
                  <c:v>0.89922321339885369</c:v>
                </c:pt>
                <c:pt idx="22">
                  <c:v>5.2736007510374181</c:v>
                </c:pt>
                <c:pt idx="23">
                  <c:v>32.250986241205574</c:v>
                </c:pt>
                <c:pt idx="24">
                  <c:v>17.413999798455961</c:v>
                </c:pt>
                <c:pt idx="25">
                  <c:v>30.917528240353779</c:v>
                </c:pt>
                <c:pt idx="26">
                  <c:v>49.222406818405858</c:v>
                </c:pt>
                <c:pt idx="27">
                  <c:v>1.7593974922017035</c:v>
                </c:pt>
                <c:pt idx="28">
                  <c:v>11.357514953543314</c:v>
                </c:pt>
                <c:pt idx="29">
                  <c:v>24.129113852317936</c:v>
                </c:pt>
                <c:pt idx="30">
                  <c:v>0.67114173515233677</c:v>
                </c:pt>
                <c:pt idx="31">
                  <c:v>9.4123717357892662</c:v>
                </c:pt>
                <c:pt idx="32">
                  <c:v>34.461717533967338</c:v>
                </c:pt>
                <c:pt idx="33">
                  <c:v>5.3050739199753583</c:v>
                </c:pt>
                <c:pt idx="34">
                  <c:v>18.808745171266239</c:v>
                </c:pt>
                <c:pt idx="35">
                  <c:v>24.682501322719634</c:v>
                </c:pt>
                <c:pt idx="36">
                  <c:v>2.1324328944326112</c:v>
                </c:pt>
                <c:pt idx="37">
                  <c:v>11.98981685046145</c:v>
                </c:pt>
                <c:pt idx="38">
                  <c:v>23.873206178587591</c:v>
                </c:pt>
                <c:pt idx="39">
                  <c:v>0.93107963046736075</c:v>
                </c:pt>
                <c:pt idx="40">
                  <c:v>10.010431134738376</c:v>
                </c:pt>
                <c:pt idx="41">
                  <c:v>38.285414993760057</c:v>
                </c:pt>
                <c:pt idx="42">
                  <c:v>5.754061282820369</c:v>
                </c:pt>
                <c:pt idx="43">
                  <c:v>20.360348843856134</c:v>
                </c:pt>
                <c:pt idx="44">
                  <c:v>26.509240557389617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11-4147-87AF-B601C279E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Corrected </a:t>
            </a:r>
          </a:p>
          <a:p>
            <a:pPr>
              <a:defRPr/>
            </a:pPr>
            <a:r>
              <a:rPr lang="en-GB"/>
              <a:t>dx/dt/PCSA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Pooled!$B$2:$B$46</c:f>
              <c:numCache>
                <c:formatCode>General</c:formatCode>
                <c:ptCount val="45"/>
                <c:pt idx="0">
                  <c:v>-0.44974157894736788</c:v>
                </c:pt>
                <c:pt idx="1">
                  <c:v>-0.90088815789473686</c:v>
                </c:pt>
                <c:pt idx="2">
                  <c:v>-1.6194723135964895</c:v>
                </c:pt>
                <c:pt idx="3">
                  <c:v>-2.2586938382541688</c:v>
                </c:pt>
                <c:pt idx="4">
                  <c:v>-2.7104266347687211</c:v>
                </c:pt>
                <c:pt idx="5">
                  <c:v>-4.3597441520467681</c:v>
                </c:pt>
                <c:pt idx="6">
                  <c:v>-0.18023490930716632</c:v>
                </c:pt>
                <c:pt idx="7">
                  <c:v>-3.4390855263157842</c:v>
                </c:pt>
                <c:pt idx="8">
                  <c:v>-5.4332638888888427</c:v>
                </c:pt>
                <c:pt idx="9">
                  <c:v>-0.44912857673727541</c:v>
                </c:pt>
                <c:pt idx="10">
                  <c:v>-1.6239240631163692</c:v>
                </c:pt>
                <c:pt idx="11">
                  <c:v>-2.7044594017093999</c:v>
                </c:pt>
                <c:pt idx="12">
                  <c:v>-0.18002772602253486</c:v>
                </c:pt>
                <c:pt idx="13">
                  <c:v>-0.90172910422910768</c:v>
                </c:pt>
                <c:pt idx="14">
                  <c:v>-4.3578576248313032</c:v>
                </c:pt>
                <c:pt idx="15">
                  <c:v>-2.2561797121007694</c:v>
                </c:pt>
                <c:pt idx="16">
                  <c:v>-3.4311931348221694</c:v>
                </c:pt>
                <c:pt idx="17">
                  <c:v>-5.4601505016722047</c:v>
                </c:pt>
                <c:pt idx="18">
                  <c:v>-0.45041094373061247</c:v>
                </c:pt>
                <c:pt idx="19">
                  <c:v>-1.6270579150579245</c:v>
                </c:pt>
                <c:pt idx="20">
                  <c:v>-2.7087690951821459</c:v>
                </c:pt>
                <c:pt idx="21">
                  <c:v>-0.17999999999999944</c:v>
                </c:pt>
                <c:pt idx="22">
                  <c:v>-0.90230951696376749</c:v>
                </c:pt>
                <c:pt idx="23">
                  <c:v>-4.3349662162162161</c:v>
                </c:pt>
                <c:pt idx="24">
                  <c:v>-2.2611720374220434</c:v>
                </c:pt>
                <c:pt idx="25">
                  <c:v>-3.4348189189189084</c:v>
                </c:pt>
                <c:pt idx="26">
                  <c:v>-5.423137668918919</c:v>
                </c:pt>
                <c:pt idx="27">
                  <c:v>-0.450716560509553</c:v>
                </c:pt>
                <c:pt idx="28">
                  <c:v>-2.2515472972972903</c:v>
                </c:pt>
                <c:pt idx="29">
                  <c:v>-4.3245100000000001</c:v>
                </c:pt>
                <c:pt idx="30">
                  <c:v>-0.180165416666666</c:v>
                </c:pt>
                <c:pt idx="31">
                  <c:v>-1.6233898026315798</c:v>
                </c:pt>
                <c:pt idx="32">
                  <c:v>-5.4309176136363497</c:v>
                </c:pt>
                <c:pt idx="33">
                  <c:v>-0.90190786637930498</c:v>
                </c:pt>
                <c:pt idx="34">
                  <c:v>-2.7059009433962298</c:v>
                </c:pt>
                <c:pt idx="35">
                  <c:v>-3.4222343749999951</c:v>
                </c:pt>
                <c:pt idx="36">
                  <c:v>-0.45010754115772711</c:v>
                </c:pt>
                <c:pt idx="37">
                  <c:v>-2.2524101527403428</c:v>
                </c:pt>
                <c:pt idx="38">
                  <c:v>-4.3242495748299428</c:v>
                </c:pt>
                <c:pt idx="39">
                  <c:v>-0.18007172303550381</c:v>
                </c:pt>
                <c:pt idx="40">
                  <c:v>-1.6231994047619094</c:v>
                </c:pt>
                <c:pt idx="41">
                  <c:v>-5.4293357683982384</c:v>
                </c:pt>
                <c:pt idx="42">
                  <c:v>-0.90021842650103812</c:v>
                </c:pt>
                <c:pt idx="43">
                  <c:v>-2.7146244588744572</c:v>
                </c:pt>
                <c:pt idx="44">
                  <c:v>-3.4380529953916996</c:v>
                </c:pt>
              </c:numCache>
            </c:numRef>
          </c:xVal>
          <c:yVal>
            <c:numRef>
              <c:f>Pooled!$H$2:$H$46</c:f>
              <c:numCache>
                <c:formatCode>General</c:formatCode>
                <c:ptCount val="45"/>
                <c:pt idx="0">
                  <c:v>394249.12524232845</c:v>
                </c:pt>
                <c:pt idx="1">
                  <c:v>1015526.0358147577</c:v>
                </c:pt>
                <c:pt idx="2">
                  <c:v>1873384.5210108408</c:v>
                </c:pt>
                <c:pt idx="3">
                  <c:v>2977488.1933544911</c:v>
                </c:pt>
                <c:pt idx="4">
                  <c:v>3930328.6510846671</c:v>
                </c:pt>
                <c:pt idx="5">
                  <c:v>6625805.6939733643</c:v>
                </c:pt>
                <c:pt idx="6">
                  <c:v>197391.10705854307</c:v>
                </c:pt>
                <c:pt idx="7">
                  <c:v>5637008.0516153108</c:v>
                </c:pt>
                <c:pt idx="8">
                  <c:v>9167591.6571327783</c:v>
                </c:pt>
                <c:pt idx="9">
                  <c:v>269882.52960175619</c:v>
                </c:pt>
                <c:pt idx="10">
                  <c:v>1348543.4743499546</c:v>
                </c:pt>
                <c:pt idx="11">
                  <c:v>2700779.1868289784</c:v>
                </c:pt>
                <c:pt idx="12">
                  <c:v>122178.56325527822</c:v>
                </c:pt>
                <c:pt idx="13">
                  <c:v>897520.47919156379</c:v>
                </c:pt>
                <c:pt idx="14">
                  <c:v>5514566.5394298481</c:v>
                </c:pt>
                <c:pt idx="15">
                  <c:v>2767540.8943802067</c:v>
                </c:pt>
                <c:pt idx="16">
                  <c:v>4573066.8775236122</c:v>
                </c:pt>
                <c:pt idx="17">
                  <c:v>7518424.792416282</c:v>
                </c:pt>
                <c:pt idx="18">
                  <c:v>312818.19688470871</c:v>
                </c:pt>
                <c:pt idx="19">
                  <c:v>1405667.0799031244</c:v>
                </c:pt>
                <c:pt idx="20">
                  <c:v>2549844.5654493477</c:v>
                </c:pt>
                <c:pt idx="21">
                  <c:v>151985.65431617358</c:v>
                </c:pt>
                <c:pt idx="22">
                  <c:v>891337.82225122896</c:v>
                </c:pt>
                <c:pt idx="23">
                  <c:v>5451023.9206173373</c:v>
                </c:pt>
                <c:pt idx="24">
                  <c:v>2943293.8498398177</c:v>
                </c:pt>
                <c:pt idx="25">
                  <c:v>5225644.411122065</c:v>
                </c:pt>
                <c:pt idx="26">
                  <c:v>8319513.5488501117</c:v>
                </c:pt>
                <c:pt idx="27">
                  <c:v>307972.200140209</c:v>
                </c:pt>
                <c:pt idx="28">
                  <c:v>1988066.3033064378</c:v>
                </c:pt>
                <c:pt idx="29">
                  <c:v>4223659.6979757557</c:v>
                </c:pt>
                <c:pt idx="30">
                  <c:v>117479.41991330666</c:v>
                </c:pt>
                <c:pt idx="31">
                  <c:v>1647580.4045742129</c:v>
                </c:pt>
                <c:pt idx="32">
                  <c:v>6032321.3012341838</c:v>
                </c:pt>
                <c:pt idx="33">
                  <c:v>928622.03923952614</c:v>
                </c:pt>
                <c:pt idx="34">
                  <c:v>3292360.400617938</c:v>
                </c:pt>
                <c:pt idx="35">
                  <c:v>4320526.9252765989</c:v>
                </c:pt>
                <c:pt idx="36">
                  <c:v>437229.43797630107</c:v>
                </c:pt>
                <c:pt idx="37">
                  <c:v>2458366.1678886702</c:v>
                </c:pt>
                <c:pt idx="38">
                  <c:v>4894910.6663136184</c:v>
                </c:pt>
                <c:pt idx="39">
                  <c:v>190906.55776473775</c:v>
                </c:pt>
                <c:pt idx="40">
                  <c:v>2052517.1930939946</c:v>
                </c:pt>
                <c:pt idx="41">
                  <c:v>7849958.8540933374</c:v>
                </c:pt>
                <c:pt idx="42">
                  <c:v>1179800.3057152</c:v>
                </c:pt>
                <c:pt idx="43">
                  <c:v>4174641.980642159</c:v>
                </c:pt>
                <c:pt idx="44">
                  <c:v>5435397.4656585911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B4-A74B-B2A5-B26716FF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dx/dt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Pooled!$C$2:$C$46</c:f>
              <c:numCache>
                <c:formatCode>General</c:formatCode>
                <c:ptCount val="45"/>
                <c:pt idx="0">
                  <c:v>-3.5933429265257499E-2</c:v>
                </c:pt>
                <c:pt idx="1">
                  <c:v>-7.1979115147383491E-2</c:v>
                </c:pt>
                <c:pt idx="2">
                  <c:v>-0.12939251461664961</c:v>
                </c:pt>
                <c:pt idx="3">
                  <c:v>-0.18046500272165716</c:v>
                </c:pt>
                <c:pt idx="4">
                  <c:v>-0.21655752618445281</c:v>
                </c:pt>
                <c:pt idx="5">
                  <c:v>-0.34833461133138011</c:v>
                </c:pt>
                <c:pt idx="6">
                  <c:v>-1.4400399402424576E-2</c:v>
                </c:pt>
                <c:pt idx="7">
                  <c:v>-0.2747758763738879</c:v>
                </c:pt>
                <c:pt idx="8">
                  <c:v>-0.43410663538785921</c:v>
                </c:pt>
                <c:pt idx="9">
                  <c:v>-4.4504466883814903E-2</c:v>
                </c:pt>
                <c:pt idx="10">
                  <c:v>-0.16091577875942889</c:v>
                </c:pt>
                <c:pt idx="11">
                  <c:v>-0.2679867862258174</c:v>
                </c:pt>
                <c:pt idx="12">
                  <c:v>-1.7839074122475998E-2</c:v>
                </c:pt>
                <c:pt idx="13">
                  <c:v>-8.9352971812371729E-2</c:v>
                </c:pt>
                <c:pt idx="14">
                  <c:v>-0.43182318025186711</c:v>
                </c:pt>
                <c:pt idx="15">
                  <c:v>-0.22356643616525015</c:v>
                </c:pt>
                <c:pt idx="16">
                  <c:v>-0.33999934350646421</c:v>
                </c:pt>
                <c:pt idx="17">
                  <c:v>-0.54105015750191987</c:v>
                </c:pt>
                <c:pt idx="18">
                  <c:v>-4.7702124977485279E-2</c:v>
                </c:pt>
                <c:pt idx="19">
                  <c:v>-0.17231845959790931</c:v>
                </c:pt>
                <c:pt idx="20">
                  <c:v>-0.28688033386420209</c:v>
                </c:pt>
                <c:pt idx="21">
                  <c:v>-1.9063441098542175E-2</c:v>
                </c:pt>
                <c:pt idx="22">
                  <c:v>-9.5561801829404866E-2</c:v>
                </c:pt>
                <c:pt idx="23">
                  <c:v>-0.4591076284833796</c:v>
                </c:pt>
                <c:pt idx="24">
                  <c:v>-0.23947622193925477</c:v>
                </c:pt>
                <c:pt idx="25">
                  <c:v>-0.36377482302760622</c:v>
                </c:pt>
                <c:pt idx="26">
                  <c:v>-0.57435369733734132</c:v>
                </c:pt>
                <c:pt idx="27">
                  <c:v>-4.2525083925179834E-2</c:v>
                </c:pt>
                <c:pt idx="28">
                  <c:v>-0.21243336981191249</c:v>
                </c:pt>
                <c:pt idx="29">
                  <c:v>-0.40801729245842</c:v>
                </c:pt>
                <c:pt idx="30">
                  <c:v>-1.6998597645276843E-2</c:v>
                </c:pt>
                <c:pt idx="31">
                  <c:v>-0.15316674302391395</c:v>
                </c:pt>
                <c:pt idx="32">
                  <c:v>-0.51240679297322633</c:v>
                </c:pt>
                <c:pt idx="33">
                  <c:v>-8.5094960050279569E-2</c:v>
                </c:pt>
                <c:pt idx="34">
                  <c:v>-0.25530161257234091</c:v>
                </c:pt>
                <c:pt idx="35">
                  <c:v>-0.32288763440150009</c:v>
                </c:pt>
                <c:pt idx="36">
                  <c:v>-5.4653971318902948E-2</c:v>
                </c:pt>
                <c:pt idx="37">
                  <c:v>-0.27349721706426283</c:v>
                </c:pt>
                <c:pt idx="38">
                  <c:v>-0.52506876830067684</c:v>
                </c:pt>
                <c:pt idx="39">
                  <c:v>-2.1865074201632063E-2</c:v>
                </c:pt>
                <c:pt idx="40">
                  <c:v>-0.19709577290025981</c:v>
                </c:pt>
                <c:pt idx="41">
                  <c:v>-0.65925303229422927</c:v>
                </c:pt>
                <c:pt idx="42">
                  <c:v>-0.10930834870303759</c:v>
                </c:pt>
                <c:pt idx="43">
                  <c:v>-0.32962124325956765</c:v>
                </c:pt>
                <c:pt idx="44">
                  <c:v>-0.41746301188311147</c:v>
                </c:pt>
              </c:numCache>
            </c:numRef>
          </c:xVal>
          <c:yVal>
            <c:numRef>
              <c:f>Pooled!$D$2:$D$46</c:f>
              <c:numCache>
                <c:formatCode>General</c:formatCode>
                <c:ptCount val="45"/>
                <c:pt idx="0">
                  <c:v>0.69365045999999897</c:v>
                </c:pt>
                <c:pt idx="1">
                  <c:v>1.65890289705882</c:v>
                </c:pt>
                <c:pt idx="2">
                  <c:v>2.82442558333334</c:v>
                </c:pt>
                <c:pt idx="3">
                  <c:v>3.90645705487804</c:v>
                </c:pt>
                <c:pt idx="4">
                  <c:v>4.8823206515151396</c:v>
                </c:pt>
                <c:pt idx="5">
                  <c:v>7.7683350648148197</c:v>
                </c:pt>
                <c:pt idx="6">
                  <c:v>0.20751038418078999</c:v>
                </c:pt>
                <c:pt idx="7">
                  <c:v>5.63630078749999</c:v>
                </c:pt>
                <c:pt idx="8">
                  <c:v>8.6953135694444494</c:v>
                </c:pt>
                <c:pt idx="9">
                  <c:v>0.61623567028985504</c:v>
                </c:pt>
                <c:pt idx="10">
                  <c:v>2.8460723961538399</c:v>
                </c:pt>
                <c:pt idx="11">
                  <c:v>5.2330562499999997</c:v>
                </c:pt>
                <c:pt idx="12">
                  <c:v>0.20408566522491201</c:v>
                </c:pt>
                <c:pt idx="13">
                  <c:v>1.4145247077922001</c:v>
                </c:pt>
                <c:pt idx="14">
                  <c:v>8.1708438289473708</c:v>
                </c:pt>
                <c:pt idx="15">
                  <c:v>3.63798376754385</c:v>
                </c:pt>
                <c:pt idx="16">
                  <c:v>5.67840279032258</c:v>
                </c:pt>
                <c:pt idx="17">
                  <c:v>8.7882318152173795</c:v>
                </c:pt>
                <c:pt idx="18">
                  <c:v>0.56700435245901504</c:v>
                </c:pt>
                <c:pt idx="19">
                  <c:v>2.3073390285714299</c:v>
                </c:pt>
                <c:pt idx="20">
                  <c:v>3.7491419239130401</c:v>
                </c:pt>
                <c:pt idx="21">
                  <c:v>0.18665527529411699</c:v>
                </c:pt>
                <c:pt idx="22">
                  <c:v>1.03127286968085</c:v>
                </c:pt>
                <c:pt idx="23">
                  <c:v>5.9191451057692301</c:v>
                </c:pt>
                <c:pt idx="24">
                  <c:v>2.8436336538461502</c:v>
                </c:pt>
                <c:pt idx="25">
                  <c:v>4.7946274999999901</c:v>
                </c:pt>
                <c:pt idx="26">
                  <c:v>7.2288077343749997</c:v>
                </c:pt>
                <c:pt idx="27">
                  <c:v>0.90192346178343996</c:v>
                </c:pt>
                <c:pt idx="28">
                  <c:v>5.4308063310810697</c:v>
                </c:pt>
                <c:pt idx="29">
                  <c:v>10.70621025</c:v>
                </c:pt>
                <c:pt idx="30">
                  <c:v>0.26337206111111</c:v>
                </c:pt>
                <c:pt idx="31">
                  <c:v>3.5353452039473598</c:v>
                </c:pt>
                <c:pt idx="32">
                  <c:v>12.3644679090909</c:v>
                </c:pt>
                <c:pt idx="33">
                  <c:v>1.7548057025862001</c:v>
                </c:pt>
                <c:pt idx="34">
                  <c:v>6.0110247594339503</c:v>
                </c:pt>
                <c:pt idx="35">
                  <c:v>7.61195132954545</c:v>
                </c:pt>
                <c:pt idx="36">
                  <c:v>0.66205460687732298</c:v>
                </c:pt>
                <c:pt idx="37">
                  <c:v>3.4470541650943298</c:v>
                </c:pt>
                <c:pt idx="38">
                  <c:v>6.3151273660714304</c:v>
                </c:pt>
                <c:pt idx="39">
                  <c:v>0.21247851236749099</c:v>
                </c:pt>
                <c:pt idx="40">
                  <c:v>2.15080138437499</c:v>
                </c:pt>
                <c:pt idx="41">
                  <c:v>7.7147195170454497</c:v>
                </c:pt>
                <c:pt idx="42">
                  <c:v>1.02782311521739</c:v>
                </c:pt>
                <c:pt idx="43">
                  <c:v>3.4428636227272702</c:v>
                </c:pt>
                <c:pt idx="44">
                  <c:v>4.2300081693548401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51-45E2-BE17-DCD3B1FA1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Corrected </a:t>
            </a:r>
          </a:p>
          <a:p>
            <a:pPr>
              <a:defRPr/>
            </a:pPr>
            <a:r>
              <a:rPr lang="en-GB"/>
              <a:t>dx/dt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Pooled!$C$2:$C$46</c:f>
              <c:numCache>
                <c:formatCode>General</c:formatCode>
                <c:ptCount val="45"/>
                <c:pt idx="0">
                  <c:v>-3.5933429265257499E-2</c:v>
                </c:pt>
                <c:pt idx="1">
                  <c:v>-7.1979115147383491E-2</c:v>
                </c:pt>
                <c:pt idx="2">
                  <c:v>-0.12939251461664961</c:v>
                </c:pt>
                <c:pt idx="3">
                  <c:v>-0.18046500272165716</c:v>
                </c:pt>
                <c:pt idx="4">
                  <c:v>-0.21655752618445281</c:v>
                </c:pt>
                <c:pt idx="5">
                  <c:v>-0.34833461133138011</c:v>
                </c:pt>
                <c:pt idx="6">
                  <c:v>-1.4400399402424576E-2</c:v>
                </c:pt>
                <c:pt idx="7">
                  <c:v>-0.2747758763738879</c:v>
                </c:pt>
                <c:pt idx="8">
                  <c:v>-0.43410663538785921</c:v>
                </c:pt>
                <c:pt idx="9">
                  <c:v>-4.4504466883814903E-2</c:v>
                </c:pt>
                <c:pt idx="10">
                  <c:v>-0.16091577875942889</c:v>
                </c:pt>
                <c:pt idx="11">
                  <c:v>-0.2679867862258174</c:v>
                </c:pt>
                <c:pt idx="12">
                  <c:v>-1.7839074122475998E-2</c:v>
                </c:pt>
                <c:pt idx="13">
                  <c:v>-8.9352971812371729E-2</c:v>
                </c:pt>
                <c:pt idx="14">
                  <c:v>-0.43182318025186711</c:v>
                </c:pt>
                <c:pt idx="15">
                  <c:v>-0.22356643616525015</c:v>
                </c:pt>
                <c:pt idx="16">
                  <c:v>-0.33999934350646421</c:v>
                </c:pt>
                <c:pt idx="17">
                  <c:v>-0.54105015750191987</c:v>
                </c:pt>
                <c:pt idx="18">
                  <c:v>-4.7702124977485279E-2</c:v>
                </c:pt>
                <c:pt idx="19">
                  <c:v>-0.17231845959790931</c:v>
                </c:pt>
                <c:pt idx="20">
                  <c:v>-0.28688033386420209</c:v>
                </c:pt>
                <c:pt idx="21">
                  <c:v>-1.9063441098542175E-2</c:v>
                </c:pt>
                <c:pt idx="22">
                  <c:v>-9.5561801829404866E-2</c:v>
                </c:pt>
                <c:pt idx="23">
                  <c:v>-0.4591076284833796</c:v>
                </c:pt>
                <c:pt idx="24">
                  <c:v>-0.23947622193925477</c:v>
                </c:pt>
                <c:pt idx="25">
                  <c:v>-0.36377482302760622</c:v>
                </c:pt>
                <c:pt idx="26">
                  <c:v>-0.57435369733734132</c:v>
                </c:pt>
                <c:pt idx="27">
                  <c:v>-4.2525083925179834E-2</c:v>
                </c:pt>
                <c:pt idx="28">
                  <c:v>-0.21243336981191249</c:v>
                </c:pt>
                <c:pt idx="29">
                  <c:v>-0.40801729245842</c:v>
                </c:pt>
                <c:pt idx="30">
                  <c:v>-1.6998597645276843E-2</c:v>
                </c:pt>
                <c:pt idx="31">
                  <c:v>-0.15316674302391395</c:v>
                </c:pt>
                <c:pt idx="32">
                  <c:v>-0.51240679297322633</c:v>
                </c:pt>
                <c:pt idx="33">
                  <c:v>-8.5094960050279569E-2</c:v>
                </c:pt>
                <c:pt idx="34">
                  <c:v>-0.25530161257234091</c:v>
                </c:pt>
                <c:pt idx="35">
                  <c:v>-0.32288763440150009</c:v>
                </c:pt>
                <c:pt idx="36">
                  <c:v>-5.4653971318902948E-2</c:v>
                </c:pt>
                <c:pt idx="37">
                  <c:v>-0.27349721706426283</c:v>
                </c:pt>
                <c:pt idx="38">
                  <c:v>-0.52506876830067684</c:v>
                </c:pt>
                <c:pt idx="39">
                  <c:v>-2.1865074201632063E-2</c:v>
                </c:pt>
                <c:pt idx="40">
                  <c:v>-0.19709577290025981</c:v>
                </c:pt>
                <c:pt idx="41">
                  <c:v>-0.65925303229422927</c:v>
                </c:pt>
                <c:pt idx="42">
                  <c:v>-0.10930834870303759</c:v>
                </c:pt>
                <c:pt idx="43">
                  <c:v>-0.32962124325956765</c:v>
                </c:pt>
                <c:pt idx="44">
                  <c:v>-0.41746301188311147</c:v>
                </c:pt>
              </c:numCache>
            </c:numRef>
          </c:xVal>
          <c:yVal>
            <c:numRef>
              <c:f>Pooled!$E$2:$E$46</c:f>
              <c:numCache>
                <c:formatCode>General</c:formatCode>
                <c:ptCount val="45"/>
                <c:pt idx="0">
                  <c:v>0.74327901119420114</c:v>
                </c:pt>
                <c:pt idx="1">
                  <c:v>1.9145741598751911</c:v>
                </c:pt>
                <c:pt idx="2">
                  <c:v>3.5318972325115006</c:v>
                </c:pt>
                <c:pt idx="3">
                  <c:v>5.6134670656241319</c:v>
                </c:pt>
                <c:pt idx="4">
                  <c:v>7.4098599246119567</c:v>
                </c:pt>
                <c:pt idx="5">
                  <c:v>12.491650556115623</c:v>
                </c:pt>
                <c:pt idx="6">
                  <c:v>0.37214202259249651</c:v>
                </c:pt>
                <c:pt idx="7">
                  <c:v>10.627467513397882</c:v>
                </c:pt>
                <c:pt idx="8">
                  <c:v>17.28368695239978</c:v>
                </c:pt>
                <c:pt idx="9">
                  <c:v>0.66288998683508293</c:v>
                </c:pt>
                <c:pt idx="10">
                  <c:v>3.3123150552853025</c:v>
                </c:pt>
                <c:pt idx="11">
                  <c:v>6.6336990476684683</c:v>
                </c:pt>
                <c:pt idx="12">
                  <c:v>0.30009703224337086</c:v>
                </c:pt>
                <c:pt idx="13">
                  <c:v>2.2045048247970827</c:v>
                </c:pt>
                <c:pt idx="14">
                  <c:v>13.544970643776169</c:v>
                </c:pt>
                <c:pt idx="15">
                  <c:v>6.7976802712957483</c:v>
                </c:pt>
                <c:pt idx="16">
                  <c:v>11.232443414217407</c:v>
                </c:pt>
                <c:pt idx="17">
                  <c:v>18.466880827816869</c:v>
                </c:pt>
                <c:pt idx="18">
                  <c:v>0.62053176230572005</c:v>
                </c:pt>
                <c:pt idx="19">
                  <c:v>2.7883961962382227</c:v>
                </c:pt>
                <c:pt idx="20">
                  <c:v>5.0580802445680586</c:v>
                </c:pt>
                <c:pt idx="21">
                  <c:v>0.30149117556854427</c:v>
                </c:pt>
                <c:pt idx="22">
                  <c:v>1.7681306111969817</c:v>
                </c:pt>
                <c:pt idx="23">
                  <c:v>10.813096915452038</c:v>
                </c:pt>
                <c:pt idx="24">
                  <c:v>5.8385584272702156</c:v>
                </c:pt>
                <c:pt idx="25">
                  <c:v>10.366015685499661</c:v>
                </c:pt>
                <c:pt idx="26">
                  <c:v>16.503267570131023</c:v>
                </c:pt>
                <c:pt idx="27">
                  <c:v>0.96255839534387988</c:v>
                </c:pt>
                <c:pt idx="28">
                  <c:v>6.2136449649568206</c:v>
                </c:pt>
                <c:pt idx="29">
                  <c:v>13.200928848484605</c:v>
                </c:pt>
                <c:pt idx="30">
                  <c:v>0.36717860204979719</c:v>
                </c:pt>
                <c:pt idx="31">
                  <c:v>5.1494659248626116</c:v>
                </c:pt>
                <c:pt idx="32">
                  <c:v>18.853849500932881</c:v>
                </c:pt>
                <c:pt idx="33">
                  <c:v>2.902381901887312</c:v>
                </c:pt>
                <c:pt idx="34">
                  <c:v>10.290179252120028</c:v>
                </c:pt>
                <c:pt idx="35">
                  <c:v>13.50368462588809</c:v>
                </c:pt>
                <c:pt idx="36">
                  <c:v>0.71103798988059752</c:v>
                </c:pt>
                <c:pt idx="37">
                  <c:v>3.9978820879411443</c:v>
                </c:pt>
                <c:pt idx="38">
                  <c:v>7.9602770045172058</c:v>
                </c:pt>
                <c:pt idx="39">
                  <c:v>0.31045900229485657</c:v>
                </c:pt>
                <c:pt idx="40">
                  <c:v>3.3378761181492638</c:v>
                </c:pt>
                <c:pt idx="41">
                  <c:v>12.765880975659426</c:v>
                </c:pt>
                <c:pt idx="42">
                  <c:v>1.9186330218728773</c:v>
                </c:pt>
                <c:pt idx="43">
                  <c:v>6.7889505704962341</c:v>
                </c:pt>
                <c:pt idx="44">
                  <c:v>8.8392357707475746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DC-4A51-A07F-4FFCACA4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Corrected</a:t>
            </a:r>
          </a:p>
          <a:p>
            <a:pPr>
              <a:defRPr/>
            </a:pPr>
            <a:r>
              <a:rPr lang="en-GB"/>
              <a:t>dx/dt/g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Pooled!$C$2:$C$46</c:f>
              <c:numCache>
                <c:formatCode>General</c:formatCode>
                <c:ptCount val="45"/>
                <c:pt idx="0">
                  <c:v>-3.5933429265257499E-2</c:v>
                </c:pt>
                <c:pt idx="1">
                  <c:v>-7.1979115147383491E-2</c:v>
                </c:pt>
                <c:pt idx="2">
                  <c:v>-0.12939251461664961</c:v>
                </c:pt>
                <c:pt idx="3">
                  <c:v>-0.18046500272165716</c:v>
                </c:pt>
                <c:pt idx="4">
                  <c:v>-0.21655752618445281</c:v>
                </c:pt>
                <c:pt idx="5">
                  <c:v>-0.34833461133138011</c:v>
                </c:pt>
                <c:pt idx="6">
                  <c:v>-1.4400399402424576E-2</c:v>
                </c:pt>
                <c:pt idx="7">
                  <c:v>-0.2747758763738879</c:v>
                </c:pt>
                <c:pt idx="8">
                  <c:v>-0.43410663538785921</c:v>
                </c:pt>
                <c:pt idx="9">
                  <c:v>-4.4504466883814903E-2</c:v>
                </c:pt>
                <c:pt idx="10">
                  <c:v>-0.16091577875942889</c:v>
                </c:pt>
                <c:pt idx="11">
                  <c:v>-0.2679867862258174</c:v>
                </c:pt>
                <c:pt idx="12">
                  <c:v>-1.7839074122475998E-2</c:v>
                </c:pt>
                <c:pt idx="13">
                  <c:v>-8.9352971812371729E-2</c:v>
                </c:pt>
                <c:pt idx="14">
                  <c:v>-0.43182318025186711</c:v>
                </c:pt>
                <c:pt idx="15">
                  <c:v>-0.22356643616525015</c:v>
                </c:pt>
                <c:pt idx="16">
                  <c:v>-0.33999934350646421</c:v>
                </c:pt>
                <c:pt idx="17">
                  <c:v>-0.54105015750191987</c:v>
                </c:pt>
                <c:pt idx="18">
                  <c:v>-4.7702124977485279E-2</c:v>
                </c:pt>
                <c:pt idx="19">
                  <c:v>-0.17231845959790931</c:v>
                </c:pt>
                <c:pt idx="20">
                  <c:v>-0.28688033386420209</c:v>
                </c:pt>
                <c:pt idx="21">
                  <c:v>-1.9063441098542175E-2</c:v>
                </c:pt>
                <c:pt idx="22">
                  <c:v>-9.5561801829404866E-2</c:v>
                </c:pt>
                <c:pt idx="23">
                  <c:v>-0.4591076284833796</c:v>
                </c:pt>
                <c:pt idx="24">
                  <c:v>-0.23947622193925477</c:v>
                </c:pt>
                <c:pt idx="25">
                  <c:v>-0.36377482302760622</c:v>
                </c:pt>
                <c:pt idx="26">
                  <c:v>-0.57435369733734132</c:v>
                </c:pt>
                <c:pt idx="27">
                  <c:v>-4.2525083925179834E-2</c:v>
                </c:pt>
                <c:pt idx="28">
                  <c:v>-0.21243336981191249</c:v>
                </c:pt>
                <c:pt idx="29">
                  <c:v>-0.40801729245842</c:v>
                </c:pt>
                <c:pt idx="30">
                  <c:v>-1.6998597645276843E-2</c:v>
                </c:pt>
                <c:pt idx="31">
                  <c:v>-0.15316674302391395</c:v>
                </c:pt>
                <c:pt idx="32">
                  <c:v>-0.51240679297322633</c:v>
                </c:pt>
                <c:pt idx="33">
                  <c:v>-8.5094960050279569E-2</c:v>
                </c:pt>
                <c:pt idx="34">
                  <c:v>-0.25530161257234091</c:v>
                </c:pt>
                <c:pt idx="35">
                  <c:v>-0.32288763440150009</c:v>
                </c:pt>
                <c:pt idx="36">
                  <c:v>-5.4653971318902948E-2</c:v>
                </c:pt>
                <c:pt idx="37">
                  <c:v>-0.27349721706426283</c:v>
                </c:pt>
                <c:pt idx="38">
                  <c:v>-0.52506876830067684</c:v>
                </c:pt>
                <c:pt idx="39">
                  <c:v>-2.1865074201632063E-2</c:v>
                </c:pt>
                <c:pt idx="40">
                  <c:v>-0.19709577290025981</c:v>
                </c:pt>
                <c:pt idx="41">
                  <c:v>-0.65925303229422927</c:v>
                </c:pt>
                <c:pt idx="42">
                  <c:v>-0.10930834870303759</c:v>
                </c:pt>
                <c:pt idx="43">
                  <c:v>-0.32962124325956765</c:v>
                </c:pt>
                <c:pt idx="44">
                  <c:v>-0.41746301188311147</c:v>
                </c:pt>
              </c:numCache>
            </c:numRef>
          </c:xVal>
          <c:yVal>
            <c:numRef>
              <c:f>Pooled!$F$2:$F$46</c:f>
              <c:numCache>
                <c:formatCode>General</c:formatCode>
                <c:ptCount val="45"/>
                <c:pt idx="0">
                  <c:v>19.575428264266559</c:v>
                </c:pt>
                <c:pt idx="1">
                  <c:v>50.423338421785388</c:v>
                </c:pt>
                <c:pt idx="2">
                  <c:v>93.018099355056648</c:v>
                </c:pt>
                <c:pt idx="3">
                  <c:v>147.83953293716439</c:v>
                </c:pt>
                <c:pt idx="4">
                  <c:v>195.15037989496858</c:v>
                </c:pt>
                <c:pt idx="5">
                  <c:v>328.98737308705881</c:v>
                </c:pt>
                <c:pt idx="6">
                  <c:v>9.8009487119435494</c:v>
                </c:pt>
                <c:pt idx="7">
                  <c:v>279.89116442975723</c:v>
                </c:pt>
                <c:pt idx="8">
                  <c:v>455.19323024492445</c:v>
                </c:pt>
                <c:pt idx="9">
                  <c:v>13.056726153931118</c:v>
                </c:pt>
                <c:pt idx="10">
                  <c:v>65.241580761971676</c:v>
                </c:pt>
                <c:pt idx="11">
                  <c:v>130.66178939666079</c:v>
                </c:pt>
                <c:pt idx="12">
                  <c:v>5.9109125909665323</c:v>
                </c:pt>
                <c:pt idx="13">
                  <c:v>43.421406830748133</c:v>
                </c:pt>
                <c:pt idx="14">
                  <c:v>266.7908340314392</c:v>
                </c:pt>
                <c:pt idx="15">
                  <c:v>133.8916736516791</c:v>
                </c:pt>
                <c:pt idx="16">
                  <c:v>221.24174540510944</c:v>
                </c:pt>
                <c:pt idx="17">
                  <c:v>363.73608091031844</c:v>
                </c:pt>
                <c:pt idx="18">
                  <c:v>15.951973324054501</c:v>
                </c:pt>
                <c:pt idx="19">
                  <c:v>71.68113615008285</c:v>
                </c:pt>
                <c:pt idx="20">
                  <c:v>130.02776978324059</c:v>
                </c:pt>
                <c:pt idx="21">
                  <c:v>7.7504158243841719</c:v>
                </c:pt>
                <c:pt idx="22">
                  <c:v>45.453229079613926</c:v>
                </c:pt>
                <c:pt idx="23">
                  <c:v>277.9716430707465</c:v>
                </c:pt>
                <c:pt idx="24">
                  <c:v>150.09147627944</c:v>
                </c:pt>
                <c:pt idx="25">
                  <c:v>266.47855232646947</c:v>
                </c:pt>
                <c:pt idx="26">
                  <c:v>424.24852365375381</c:v>
                </c:pt>
                <c:pt idx="27">
                  <c:v>14.526990572651371</c:v>
                </c:pt>
                <c:pt idx="28">
                  <c:v>93.776712420115018</c:v>
                </c:pt>
                <c:pt idx="29">
                  <c:v>199.2292310365923</c:v>
                </c:pt>
                <c:pt idx="30">
                  <c:v>5.54148207138239</c:v>
                </c:pt>
                <c:pt idx="31">
                  <c:v>77.716056819538352</c:v>
                </c:pt>
                <c:pt idx="32">
                  <c:v>284.5434576053861</c:v>
                </c:pt>
                <c:pt idx="33">
                  <c:v>43.802926379222939</c:v>
                </c:pt>
                <c:pt idx="34">
                  <c:v>155.30001889707256</c:v>
                </c:pt>
                <c:pt idx="35">
                  <c:v>203.79843987153774</c:v>
                </c:pt>
                <c:pt idx="36">
                  <c:v>19.641933422115951</c:v>
                </c:pt>
                <c:pt idx="37">
                  <c:v>110.43873171108133</c:v>
                </c:pt>
                <c:pt idx="38">
                  <c:v>219.89715482091728</c:v>
                </c:pt>
                <c:pt idx="39">
                  <c:v>8.5762155330070868</c:v>
                </c:pt>
                <c:pt idx="40">
                  <c:v>92.206522600808384</c:v>
                </c:pt>
                <c:pt idx="41">
                  <c:v>352.6486457364482</c:v>
                </c:pt>
                <c:pt idx="42">
                  <c:v>53.000912206433071</c:v>
                </c:pt>
                <c:pt idx="43">
                  <c:v>187.54007100818325</c:v>
                </c:pt>
                <c:pt idx="44">
                  <c:v>244.17778372230867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31-4D72-BA92-30BE8999F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Corrected </a:t>
            </a:r>
          </a:p>
          <a:p>
            <a:pPr>
              <a:defRPr/>
            </a:pPr>
            <a:r>
              <a:rPr lang="en-GB"/>
              <a:t>dx/dt/P0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7980752405949258E-2"/>
                  <c:y val="-0.58718394575678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Pooled!$C$2:$C$46</c:f>
              <c:numCache>
                <c:formatCode>General</c:formatCode>
                <c:ptCount val="45"/>
                <c:pt idx="0">
                  <c:v>-3.5933429265257499E-2</c:v>
                </c:pt>
                <c:pt idx="1">
                  <c:v>-7.1979115147383491E-2</c:v>
                </c:pt>
                <c:pt idx="2">
                  <c:v>-0.12939251461664961</c:v>
                </c:pt>
                <c:pt idx="3">
                  <c:v>-0.18046500272165716</c:v>
                </c:pt>
                <c:pt idx="4">
                  <c:v>-0.21655752618445281</c:v>
                </c:pt>
                <c:pt idx="5">
                  <c:v>-0.34833461133138011</c:v>
                </c:pt>
                <c:pt idx="6">
                  <c:v>-1.4400399402424576E-2</c:v>
                </c:pt>
                <c:pt idx="7">
                  <c:v>-0.2747758763738879</c:v>
                </c:pt>
                <c:pt idx="8">
                  <c:v>-0.43410663538785921</c:v>
                </c:pt>
                <c:pt idx="9">
                  <c:v>-4.4504466883814903E-2</c:v>
                </c:pt>
                <c:pt idx="10">
                  <c:v>-0.16091577875942889</c:v>
                </c:pt>
                <c:pt idx="11">
                  <c:v>-0.2679867862258174</c:v>
                </c:pt>
                <c:pt idx="12">
                  <c:v>-1.7839074122475998E-2</c:v>
                </c:pt>
                <c:pt idx="13">
                  <c:v>-8.9352971812371729E-2</c:v>
                </c:pt>
                <c:pt idx="14">
                  <c:v>-0.43182318025186711</c:v>
                </c:pt>
                <c:pt idx="15">
                  <c:v>-0.22356643616525015</c:v>
                </c:pt>
                <c:pt idx="16">
                  <c:v>-0.33999934350646421</c:v>
                </c:pt>
                <c:pt idx="17">
                  <c:v>-0.54105015750191987</c:v>
                </c:pt>
                <c:pt idx="18">
                  <c:v>-4.7702124977485279E-2</c:v>
                </c:pt>
                <c:pt idx="19">
                  <c:v>-0.17231845959790931</c:v>
                </c:pt>
                <c:pt idx="20">
                  <c:v>-0.28688033386420209</c:v>
                </c:pt>
                <c:pt idx="21">
                  <c:v>-1.9063441098542175E-2</c:v>
                </c:pt>
                <c:pt idx="22">
                  <c:v>-9.5561801829404866E-2</c:v>
                </c:pt>
                <c:pt idx="23">
                  <c:v>-0.4591076284833796</c:v>
                </c:pt>
                <c:pt idx="24">
                  <c:v>-0.23947622193925477</c:v>
                </c:pt>
                <c:pt idx="25">
                  <c:v>-0.36377482302760622</c:v>
                </c:pt>
                <c:pt idx="26">
                  <c:v>-0.57435369733734132</c:v>
                </c:pt>
                <c:pt idx="27">
                  <c:v>-4.2525083925179834E-2</c:v>
                </c:pt>
                <c:pt idx="28">
                  <c:v>-0.21243336981191249</c:v>
                </c:pt>
                <c:pt idx="29">
                  <c:v>-0.40801729245842</c:v>
                </c:pt>
                <c:pt idx="30">
                  <c:v>-1.6998597645276843E-2</c:v>
                </c:pt>
                <c:pt idx="31">
                  <c:v>-0.15316674302391395</c:v>
                </c:pt>
                <c:pt idx="32">
                  <c:v>-0.51240679297322633</c:v>
                </c:pt>
                <c:pt idx="33">
                  <c:v>-8.5094960050279569E-2</c:v>
                </c:pt>
                <c:pt idx="34">
                  <c:v>-0.25530161257234091</c:v>
                </c:pt>
                <c:pt idx="35">
                  <c:v>-0.32288763440150009</c:v>
                </c:pt>
                <c:pt idx="36">
                  <c:v>-5.4653971318902948E-2</c:v>
                </c:pt>
                <c:pt idx="37">
                  <c:v>-0.27349721706426283</c:v>
                </c:pt>
                <c:pt idx="38">
                  <c:v>-0.52506876830067684</c:v>
                </c:pt>
                <c:pt idx="39">
                  <c:v>-2.1865074201632063E-2</c:v>
                </c:pt>
                <c:pt idx="40">
                  <c:v>-0.19709577290025981</c:v>
                </c:pt>
                <c:pt idx="41">
                  <c:v>-0.65925303229422927</c:v>
                </c:pt>
                <c:pt idx="42">
                  <c:v>-0.10930834870303759</c:v>
                </c:pt>
                <c:pt idx="43">
                  <c:v>-0.32962124325956765</c:v>
                </c:pt>
                <c:pt idx="44">
                  <c:v>-0.41746301188311147</c:v>
                </c:pt>
              </c:numCache>
            </c:numRef>
          </c:xVal>
          <c:yVal>
            <c:numRef>
              <c:f>Pooled!$G$2:$G$46</c:f>
              <c:numCache>
                <c:formatCode>General</c:formatCode>
                <c:ptCount val="45"/>
                <c:pt idx="0">
                  <c:v>1.973260193880886</c:v>
                </c:pt>
                <c:pt idx="1">
                  <c:v>5.0828194002743938</c:v>
                </c:pt>
                <c:pt idx="2">
                  <c:v>9.3764953844123582</c:v>
                </c:pt>
                <c:pt idx="3">
                  <c:v>14.902655588862485</c:v>
                </c:pt>
                <c:pt idx="4">
                  <c:v>19.671726782622315</c:v>
                </c:pt>
                <c:pt idx="5">
                  <c:v>33.162885574624042</c:v>
                </c:pt>
                <c:pt idx="6">
                  <c:v>0.98796418113874462</c:v>
                </c:pt>
                <c:pt idx="7">
                  <c:v>28.213844720648463</c:v>
                </c:pt>
                <c:pt idx="8">
                  <c:v>45.884803624245016</c:v>
                </c:pt>
                <c:pt idx="9">
                  <c:v>1.517868845405872</c:v>
                </c:pt>
                <c:pt idx="10">
                  <c:v>7.5844558349577165</c:v>
                </c:pt>
                <c:pt idx="11">
                  <c:v>15.189677494343579</c:v>
                </c:pt>
                <c:pt idx="12">
                  <c:v>0.68715464841422857</c:v>
                </c:pt>
                <c:pt idx="13">
                  <c:v>5.0478197884423519</c:v>
                </c:pt>
                <c:pt idx="14">
                  <c:v>31.014933639720002</c:v>
                </c:pt>
                <c:pt idx="15">
                  <c:v>15.565157582319783</c:v>
                </c:pt>
                <c:pt idx="16">
                  <c:v>25.719766861505775</c:v>
                </c:pt>
                <c:pt idx="17">
                  <c:v>42.284999980456398</c:v>
                </c:pt>
                <c:pt idx="18">
                  <c:v>1.8507890463604706</c:v>
                </c:pt>
                <c:pt idx="19">
                  <c:v>8.3166301072729674</c:v>
                </c:pt>
                <c:pt idx="20">
                  <c:v>15.08615687531352</c:v>
                </c:pt>
                <c:pt idx="21">
                  <c:v>0.89922321339885369</c:v>
                </c:pt>
                <c:pt idx="22">
                  <c:v>5.2736007510374181</c:v>
                </c:pt>
                <c:pt idx="23">
                  <c:v>32.250986241205574</c:v>
                </c:pt>
                <c:pt idx="24">
                  <c:v>17.413999798455961</c:v>
                </c:pt>
                <c:pt idx="25">
                  <c:v>30.917528240353779</c:v>
                </c:pt>
                <c:pt idx="26">
                  <c:v>49.222406818405858</c:v>
                </c:pt>
                <c:pt idx="27">
                  <c:v>1.7593974922017035</c:v>
                </c:pt>
                <c:pt idx="28">
                  <c:v>11.357514953543314</c:v>
                </c:pt>
                <c:pt idx="29">
                  <c:v>24.129113852317936</c:v>
                </c:pt>
                <c:pt idx="30">
                  <c:v>0.67114173515233677</c:v>
                </c:pt>
                <c:pt idx="31">
                  <c:v>9.4123717357892662</c:v>
                </c:pt>
                <c:pt idx="32">
                  <c:v>34.461717533967338</c:v>
                </c:pt>
                <c:pt idx="33">
                  <c:v>5.3050739199753583</c:v>
                </c:pt>
                <c:pt idx="34">
                  <c:v>18.808745171266239</c:v>
                </c:pt>
                <c:pt idx="35">
                  <c:v>24.682501322719634</c:v>
                </c:pt>
                <c:pt idx="36">
                  <c:v>2.1324328944326112</c:v>
                </c:pt>
                <c:pt idx="37">
                  <c:v>11.98981685046145</c:v>
                </c:pt>
                <c:pt idx="38">
                  <c:v>23.873206178587591</c:v>
                </c:pt>
                <c:pt idx="39">
                  <c:v>0.93107963046736075</c:v>
                </c:pt>
                <c:pt idx="40">
                  <c:v>10.010431134738376</c:v>
                </c:pt>
                <c:pt idx="41">
                  <c:v>38.285414993760057</c:v>
                </c:pt>
                <c:pt idx="42">
                  <c:v>5.754061282820369</c:v>
                </c:pt>
                <c:pt idx="43">
                  <c:v>20.360348843856134</c:v>
                </c:pt>
                <c:pt idx="44">
                  <c:v>26.509240557389617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BE-4975-9EE6-2FBA54A20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3759"/>
        <c:axId val="715263871"/>
      </c:scatterChart>
      <c:valAx>
        <c:axId val="72137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263871"/>
        <c:crosses val="autoZero"/>
        <c:crossBetween val="midCat"/>
      </c:valAx>
      <c:valAx>
        <c:axId val="715263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7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47548</xdr:colOff>
      <xdr:row>0</xdr:row>
      <xdr:rowOff>19530</xdr:rowOff>
    </xdr:from>
    <xdr:to>
      <xdr:col>20</xdr:col>
      <xdr:colOff>492048</xdr:colOff>
      <xdr:row>13</xdr:row>
      <xdr:rowOff>57630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D26D9D-680A-261C-B558-D119F0468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47482</xdr:colOff>
      <xdr:row>13</xdr:row>
      <xdr:rowOff>80608</xdr:rowOff>
    </xdr:from>
    <xdr:to>
      <xdr:col>20</xdr:col>
      <xdr:colOff>491982</xdr:colOff>
      <xdr:row>27</xdr:row>
      <xdr:rowOff>132117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CDD4D2-05C7-7145-A844-8C0AC06B8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34388</xdr:colOff>
      <xdr:row>27</xdr:row>
      <xdr:rowOff>172573</xdr:rowOff>
    </xdr:from>
    <xdr:to>
      <xdr:col>20</xdr:col>
      <xdr:colOff>478888</xdr:colOff>
      <xdr:row>42</xdr:row>
      <xdr:rowOff>53243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1D4D61-C38D-BA43-9793-93604EEA8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89647</xdr:colOff>
      <xdr:row>42</xdr:row>
      <xdr:rowOff>143436</xdr:rowOff>
    </xdr:from>
    <xdr:to>
      <xdr:col>20</xdr:col>
      <xdr:colOff>534148</xdr:colOff>
      <xdr:row>57</xdr:row>
      <xdr:rowOff>15651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6F3D89-C59F-A946-9758-A2D3F84C1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71717</xdr:colOff>
      <xdr:row>57</xdr:row>
      <xdr:rowOff>89648</xdr:rowOff>
    </xdr:from>
    <xdr:to>
      <xdr:col>20</xdr:col>
      <xdr:colOff>516218</xdr:colOff>
      <xdr:row>71</xdr:row>
      <xdr:rowOff>141156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DF56BC-FEB7-F14F-8CCE-7C293B93B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13160</xdr:colOff>
      <xdr:row>0</xdr:row>
      <xdr:rowOff>0</xdr:rowOff>
    </xdr:from>
    <xdr:to>
      <xdr:col>26</xdr:col>
      <xdr:colOff>457661</xdr:colOff>
      <xdr:row>13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D26D9D-680A-261C-B558-D119F0468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13094</xdr:colOff>
      <xdr:row>13</xdr:row>
      <xdr:rowOff>61078</xdr:rowOff>
    </xdr:from>
    <xdr:to>
      <xdr:col>26</xdr:col>
      <xdr:colOff>457595</xdr:colOff>
      <xdr:row>27</xdr:row>
      <xdr:rowOff>112587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ACDD4D2-05C7-7145-A844-8C0AC06B8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27</xdr:row>
      <xdr:rowOff>153043</xdr:rowOff>
    </xdr:from>
    <xdr:to>
      <xdr:col>26</xdr:col>
      <xdr:colOff>444501</xdr:colOff>
      <xdr:row>42</xdr:row>
      <xdr:rowOff>33713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1D4D61-C38D-BA43-9793-93604EEA8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55259</xdr:colOff>
      <xdr:row>42</xdr:row>
      <xdr:rowOff>123906</xdr:rowOff>
    </xdr:from>
    <xdr:to>
      <xdr:col>26</xdr:col>
      <xdr:colOff>499761</xdr:colOff>
      <xdr:row>56</xdr:row>
      <xdr:rowOff>176230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6F3D89-C59F-A946-9758-A2D3F84C1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37329</xdr:colOff>
      <xdr:row>57</xdr:row>
      <xdr:rowOff>70118</xdr:rowOff>
    </xdr:from>
    <xdr:to>
      <xdr:col>26</xdr:col>
      <xdr:colOff>481831</xdr:colOff>
      <xdr:row>71</xdr:row>
      <xdr:rowOff>121626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EDF56BC-FEB7-F14F-8CCE-7C293B93B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abSelected="1" topLeftCell="I10" zoomScaleNormal="100" workbookViewId="0">
      <selection activeCell="AB10" sqref="AB10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1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24" width="8.6640625" style="1"/>
    <col min="27" max="27" width="10" customWidth="1"/>
    <col min="36" max="16384" width="8.6640625" style="1"/>
  </cols>
  <sheetData>
    <row r="1" spans="1:35" ht="15" thickBot="1" x14ac:dyDescent="0.35"/>
    <row r="2" spans="1:35" ht="16.2" thickBot="1" x14ac:dyDescent="0.35">
      <c r="B2" s="8" t="s">
        <v>0</v>
      </c>
      <c r="C2" s="2">
        <v>44778</v>
      </c>
      <c r="E2" s="8" t="s">
        <v>31</v>
      </c>
      <c r="F2" s="3" t="s">
        <v>30</v>
      </c>
      <c r="H2" s="8" t="s">
        <v>1</v>
      </c>
      <c r="I2" s="4">
        <v>261</v>
      </c>
      <c r="K2" s="8" t="s">
        <v>2</v>
      </c>
      <c r="L2" s="2" t="s">
        <v>29</v>
      </c>
      <c r="N2" s="8" t="s">
        <v>3</v>
      </c>
      <c r="O2" s="3">
        <v>3.7969999999999997E-2</v>
      </c>
    </row>
    <row r="3" spans="1:35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  <c r="Y3"/>
      <c r="Z3"/>
      <c r="AA3"/>
      <c r="AB3"/>
      <c r="AC3"/>
      <c r="AD3"/>
      <c r="AE3"/>
      <c r="AF3"/>
      <c r="AG3"/>
      <c r="AH3"/>
      <c r="AI3"/>
    </row>
    <row r="4" spans="1:35" ht="16.2" thickBot="1" x14ac:dyDescent="0.35">
      <c r="B4" s="8" t="s">
        <v>19</v>
      </c>
      <c r="C4" s="29">
        <f>G35</f>
        <v>0.16587574752636816</v>
      </c>
      <c r="E4" s="8" t="s">
        <v>20</v>
      </c>
      <c r="F4" s="3">
        <f>G38</f>
        <v>0.37667562215014633</v>
      </c>
      <c r="H4" s="8"/>
      <c r="I4" s="4"/>
      <c r="K4" s="8" t="s">
        <v>40</v>
      </c>
      <c r="L4" s="38" t="e">
        <f>#REF!</f>
        <v>#REF!</v>
      </c>
      <c r="N4" s="8" t="s">
        <v>9</v>
      </c>
      <c r="O4" s="3">
        <v>19</v>
      </c>
    </row>
    <row r="5" spans="1:35" ht="15" thickBot="1" x14ac:dyDescent="0.35"/>
    <row r="6" spans="1:35" ht="15" thickBot="1" x14ac:dyDescent="0.35">
      <c r="B6" s="52" t="s">
        <v>8</v>
      </c>
      <c r="C6" s="53"/>
      <c r="D6" s="53"/>
      <c r="E6" s="53"/>
      <c r="F6" s="53"/>
      <c r="G6" s="53"/>
      <c r="H6" s="53"/>
      <c r="I6" s="53"/>
      <c r="J6" s="53"/>
      <c r="K6" s="54"/>
      <c r="M6" s="52" t="s">
        <v>16</v>
      </c>
      <c r="N6" s="53"/>
      <c r="O6" s="53"/>
      <c r="P6" s="53"/>
      <c r="Q6" s="53"/>
      <c r="R6" s="53"/>
      <c r="S6" s="53"/>
      <c r="T6" s="53"/>
      <c r="U6" s="53"/>
      <c r="V6" s="54"/>
      <c r="W6"/>
    </row>
    <row r="7" spans="1:35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24</v>
      </c>
      <c r="K7" s="13" t="s">
        <v>25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W7"/>
      <c r="Y7"/>
      <c r="Z7"/>
      <c r="AA7"/>
      <c r="AB7"/>
      <c r="AC7"/>
      <c r="AD7"/>
      <c r="AE7"/>
      <c r="AF7"/>
      <c r="AG7"/>
      <c r="AH7"/>
      <c r="AI7"/>
    </row>
    <row r="8" spans="1:35" x14ac:dyDescent="0.3">
      <c r="B8" s="1">
        <v>3</v>
      </c>
      <c r="C8" s="1">
        <v>16</v>
      </c>
      <c r="D8" s="30">
        <f t="shared" ref="D8:D18" si="0">C8/$C$13</f>
        <v>0.86486486486486491</v>
      </c>
      <c r="E8" s="30">
        <v>0.15086737489999999</v>
      </c>
      <c r="F8" s="30">
        <v>3.0907854248756199E-3</v>
      </c>
      <c r="G8" s="30">
        <f>E8-F8</f>
        <v>0.14777658947512437</v>
      </c>
      <c r="H8" s="31">
        <f>F8/$G$13</f>
        <v>1.5772865739179947E-2</v>
      </c>
      <c r="I8" s="31">
        <f t="shared" ref="I8:I19" si="1">G8/$G$13</f>
        <v>0.75413203596262202</v>
      </c>
      <c r="M8" s="18">
        <v>20</v>
      </c>
      <c r="N8" s="19">
        <v>0.37980007094222201</v>
      </c>
      <c r="O8" s="19">
        <v>6.59893237761194E-3</v>
      </c>
      <c r="P8" s="19">
        <f>N8-O8</f>
        <v>0.37320113856461007</v>
      </c>
      <c r="Q8" s="19">
        <f>P8/P8</f>
        <v>1</v>
      </c>
      <c r="R8" s="19">
        <f t="shared" ref="R8:R16" si="2">P8/Q8</f>
        <v>0.37320113856461007</v>
      </c>
      <c r="S8" s="19">
        <f>R8/R8</f>
        <v>1</v>
      </c>
      <c r="T8" s="19"/>
      <c r="U8" s="19"/>
      <c r="V8" s="20"/>
      <c r="W8"/>
    </row>
    <row r="9" spans="1:35" x14ac:dyDescent="0.3">
      <c r="B9" s="1">
        <v>4</v>
      </c>
      <c r="C9" s="1">
        <v>16.5</v>
      </c>
      <c r="D9" s="30">
        <f t="shared" si="0"/>
        <v>0.89189189189189189</v>
      </c>
      <c r="E9" s="30">
        <v>0.17422177829999999</v>
      </c>
      <c r="F9" s="30">
        <v>3.5080310164179E-3</v>
      </c>
      <c r="G9" s="30">
        <f t="shared" ref="G9:G15" si="3">E9-F9</f>
        <v>0.1707137472835821</v>
      </c>
      <c r="H9" s="31">
        <f t="shared" ref="H9:H18" si="4">F9/$G$13</f>
        <v>1.7902149332500224E-2</v>
      </c>
      <c r="I9" s="31">
        <f t="shared" si="1"/>
        <v>0.87118471378342077</v>
      </c>
      <c r="M9" s="15">
        <v>21</v>
      </c>
      <c r="N9" s="16">
        <v>0.31620689695849002</v>
      </c>
      <c r="O9" s="16">
        <v>6.6898677462686497E-3</v>
      </c>
      <c r="P9" s="16">
        <f>N9-O9</f>
        <v>0.30951702921222135</v>
      </c>
      <c r="Q9" s="16">
        <f>Q12+(3*(Q8-Q12)/4)</f>
        <v>0.99106946953368236</v>
      </c>
      <c r="R9" s="16">
        <f>P9/Q9</f>
        <v>0.31230608824813783</v>
      </c>
      <c r="S9" s="16">
        <f>R9/$R$8</f>
        <v>0.83683048087504741</v>
      </c>
      <c r="T9" s="16">
        <v>8.42600943396228</v>
      </c>
      <c r="U9" s="16">
        <f>T9/O4</f>
        <v>0.44347418073485684</v>
      </c>
      <c r="V9" s="17"/>
      <c r="W9"/>
    </row>
    <row r="10" spans="1:35" x14ac:dyDescent="0.3">
      <c r="B10" s="1">
        <v>5</v>
      </c>
      <c r="C10" s="1">
        <v>17</v>
      </c>
      <c r="D10" s="30">
        <f t="shared" si="0"/>
        <v>0.91891891891891897</v>
      </c>
      <c r="E10" s="30">
        <v>0.17660155490000001</v>
      </c>
      <c r="F10" s="30">
        <v>3.7634679094527301E-3</v>
      </c>
      <c r="G10" s="30">
        <f t="shared" si="3"/>
        <v>0.17283808699054728</v>
      </c>
      <c r="H10" s="31">
        <f t="shared" si="4"/>
        <v>1.9205692369245901E-2</v>
      </c>
      <c r="I10" s="31">
        <f t="shared" si="1"/>
        <v>0.88202562325345268</v>
      </c>
      <c r="M10" s="15">
        <v>22</v>
      </c>
      <c r="N10" s="16">
        <v>0.23221393035802401</v>
      </c>
      <c r="O10" s="16">
        <v>6.3760242378109403E-3</v>
      </c>
      <c r="P10" s="16">
        <f t="shared" ref="P10:P11" si="5">N10-O10</f>
        <v>0.22583790612021307</v>
      </c>
      <c r="Q10" s="16">
        <f>Q12+(2*(Q8-Q12)/4)</f>
        <v>0.9821389390673646</v>
      </c>
      <c r="R10" s="16">
        <f t="shared" si="2"/>
        <v>0.22994496719035282</v>
      </c>
      <c r="S10" s="16">
        <f t="shared" ref="S10:S11" si="6">R10/$R$8</f>
        <v>0.6161421909771152</v>
      </c>
      <c r="T10" s="16">
        <v>23.951876543209799</v>
      </c>
      <c r="U10" s="16">
        <f>T10/O4</f>
        <v>1.2606250812215685</v>
      </c>
      <c r="V10" s="17"/>
      <c r="W10"/>
    </row>
    <row r="11" spans="1:35" x14ac:dyDescent="0.3">
      <c r="B11" s="1">
        <v>6</v>
      </c>
      <c r="C11" s="1">
        <v>17.5</v>
      </c>
      <c r="D11" s="30">
        <f t="shared" si="0"/>
        <v>0.94594594594594594</v>
      </c>
      <c r="E11" s="30">
        <v>0.1955770443</v>
      </c>
      <c r="F11" s="30">
        <v>4.5179136283581998E-3</v>
      </c>
      <c r="G11" s="30">
        <f t="shared" si="3"/>
        <v>0.19105913067164179</v>
      </c>
      <c r="H11" s="31">
        <f t="shared" si="4"/>
        <v>2.3055772331452899E-2</v>
      </c>
      <c r="I11" s="31">
        <f t="shared" si="1"/>
        <v>0.97501107390834652</v>
      </c>
      <c r="M11" s="15">
        <v>23</v>
      </c>
      <c r="N11" s="16">
        <v>0.15627171734259199</v>
      </c>
      <c r="O11" s="16">
        <v>6.2312571412935303E-3</v>
      </c>
      <c r="P11" s="16">
        <f t="shared" si="5"/>
        <v>0.15004046020129846</v>
      </c>
      <c r="Q11" s="16">
        <f>Q12+(1*(Q8-Q12)/4)</f>
        <v>0.97320840860104685</v>
      </c>
      <c r="R11" s="16">
        <f t="shared" si="2"/>
        <v>0.15417094516988031</v>
      </c>
      <c r="S11" s="16">
        <f t="shared" si="6"/>
        <v>0.41310416619532797</v>
      </c>
      <c r="T11" s="16">
        <v>48.744796296296201</v>
      </c>
      <c r="U11" s="16">
        <f>T11/O4</f>
        <v>2.5655155945419055</v>
      </c>
      <c r="V11" s="17"/>
      <c r="W11"/>
    </row>
    <row r="12" spans="1:35" x14ac:dyDescent="0.3">
      <c r="B12" s="1">
        <v>7</v>
      </c>
      <c r="C12" s="1">
        <v>18</v>
      </c>
      <c r="D12" s="30">
        <f t="shared" si="0"/>
        <v>0.97297297297297303</v>
      </c>
      <c r="E12" s="30">
        <v>0.19272117559999999</v>
      </c>
      <c r="F12" s="30">
        <v>5.3160915199004901E-3</v>
      </c>
      <c r="G12" s="30">
        <f t="shared" si="3"/>
        <v>0.18740508408009951</v>
      </c>
      <c r="H12" s="31">
        <f t="shared" si="4"/>
        <v>2.7129025886343371E-2</v>
      </c>
      <c r="I12" s="31">
        <f>G12/$G$13</f>
        <v>0.95636377933097416</v>
      </c>
      <c r="M12" s="21">
        <v>24</v>
      </c>
      <c r="N12" s="22">
        <v>0.36623504840259702</v>
      </c>
      <c r="O12" s="22">
        <v>6.3654463900497497E-3</v>
      </c>
      <c r="P12" s="22">
        <f>N12-O12</f>
        <v>0.35986960201254725</v>
      </c>
      <c r="Q12" s="22">
        <f>P12/P8</f>
        <v>0.9642778781347292</v>
      </c>
      <c r="R12" s="22">
        <f t="shared" si="2"/>
        <v>0.37320113856461007</v>
      </c>
      <c r="S12" s="22">
        <f>R12/R8</f>
        <v>1</v>
      </c>
      <c r="T12" s="22"/>
      <c r="U12" s="22"/>
      <c r="V12" s="23"/>
      <c r="W12"/>
    </row>
    <row r="13" spans="1:35" x14ac:dyDescent="0.3">
      <c r="B13" s="1">
        <v>8</v>
      </c>
      <c r="C13" s="1">
        <v>18.5</v>
      </c>
      <c r="D13" s="30">
        <f>C13/$C$13</f>
        <v>1</v>
      </c>
      <c r="E13" s="30">
        <v>0.2021771678</v>
      </c>
      <c r="F13" s="30">
        <v>6.22131069800995E-3</v>
      </c>
      <c r="G13" s="30">
        <f t="shared" si="3"/>
        <v>0.19595585710199004</v>
      </c>
      <c r="H13" s="31">
        <f>F13/$G$13</f>
        <v>3.1748531480597267E-2</v>
      </c>
      <c r="I13" s="31">
        <f t="shared" si="1"/>
        <v>1</v>
      </c>
      <c r="M13" s="15">
        <v>25</v>
      </c>
      <c r="N13" s="16">
        <v>7.6756779366666597E-2</v>
      </c>
      <c r="O13" s="16">
        <v>6.1707929930348198E-3</v>
      </c>
      <c r="P13" s="16">
        <f t="shared" ref="P13:P15" si="7">N13-O13</f>
        <v>7.0585986373631782E-2</v>
      </c>
      <c r="Q13" s="16">
        <f>Q16+(3*(Q12-Q16)/4)</f>
        <v>0.94707917006353015</v>
      </c>
      <c r="R13" s="16">
        <f>P13/Q13</f>
        <v>7.4530185653747263E-2</v>
      </c>
      <c r="S13" s="16">
        <f t="shared" ref="S13:S15" si="8">R13/$R$8</f>
        <v>0.19970514007647996</v>
      </c>
      <c r="T13" s="16">
        <v>93.562074074074104</v>
      </c>
      <c r="U13" s="16">
        <f>T13/O4</f>
        <v>4.9243196881091631</v>
      </c>
      <c r="V13" s="17"/>
      <c r="W13"/>
    </row>
    <row r="14" spans="1:35" x14ac:dyDescent="0.3">
      <c r="B14" s="1">
        <v>9</v>
      </c>
      <c r="C14" s="1">
        <v>19</v>
      </c>
      <c r="D14" s="30">
        <f>C14/$C$13</f>
        <v>1.027027027027027</v>
      </c>
      <c r="E14" s="30">
        <v>0.19830590300000001</v>
      </c>
      <c r="F14" s="30">
        <v>7.1161065985074603E-3</v>
      </c>
      <c r="G14" s="30">
        <f t="shared" si="3"/>
        <v>0.19118979640149256</v>
      </c>
      <c r="H14" s="31">
        <f t="shared" si="4"/>
        <v>3.6314845107200386E-2</v>
      </c>
      <c r="I14" s="31">
        <f t="shared" si="1"/>
        <v>0.9756778859739984</v>
      </c>
      <c r="M14" s="15">
        <v>26</v>
      </c>
      <c r="N14" s="16">
        <v>4.04452151368421E-2</v>
      </c>
      <c r="O14" s="16">
        <v>6.5105255432835801E-3</v>
      </c>
      <c r="P14" s="16">
        <f t="shared" si="7"/>
        <v>3.3934689593558519E-2</v>
      </c>
      <c r="Q14" s="16">
        <f>Q16+(2*(Q12-Q16)/4)</f>
        <v>0.9298804619923311</v>
      </c>
      <c r="R14" s="16">
        <f t="shared" si="2"/>
        <v>3.6493604264844083E-2</v>
      </c>
      <c r="S14" s="16">
        <f t="shared" si="8"/>
        <v>9.778535083039723E-2</v>
      </c>
      <c r="T14" s="16">
        <v>138.161736842105</v>
      </c>
      <c r="U14" s="16">
        <f>T14/O4</f>
        <v>7.2716703601107895</v>
      </c>
      <c r="V14" s="17"/>
      <c r="W14"/>
    </row>
    <row r="15" spans="1:35" x14ac:dyDescent="0.3">
      <c r="B15" s="1">
        <v>10</v>
      </c>
      <c r="C15" s="1">
        <v>19.5</v>
      </c>
      <c r="D15" s="30">
        <f t="shared" si="0"/>
        <v>1.0540540540540539</v>
      </c>
      <c r="E15" s="30">
        <v>0.19443463820000001</v>
      </c>
      <c r="F15" s="30">
        <v>8.4077861467661708E-3</v>
      </c>
      <c r="G15" s="30">
        <f t="shared" si="3"/>
        <v>0.18602685205323383</v>
      </c>
      <c r="H15" s="31">
        <f t="shared" si="4"/>
        <v>4.2906531456164292E-2</v>
      </c>
      <c r="I15" s="31">
        <f t="shared" si="1"/>
        <v>0.94933039922563567</v>
      </c>
      <c r="M15" s="15">
        <v>27</v>
      </c>
      <c r="N15" s="16">
        <v>1.9719260868750001E-2</v>
      </c>
      <c r="O15" s="16">
        <v>6.6347698069651696E-3</v>
      </c>
      <c r="P15" s="16">
        <f t="shared" si="7"/>
        <v>1.3084491061784831E-2</v>
      </c>
      <c r="Q15" s="16">
        <f>Q16+(1*(Q12-Q16)/4)</f>
        <v>0.91268175392113204</v>
      </c>
      <c r="R15" s="16">
        <f t="shared" si="2"/>
        <v>1.4336312746004021E-2</v>
      </c>
      <c r="S15" s="16">
        <f t="shared" si="8"/>
        <v>3.8414440001827761E-2</v>
      </c>
      <c r="T15" s="16">
        <v>187.65462499999899</v>
      </c>
      <c r="U15" s="16">
        <f>T15/O4</f>
        <v>9.8765592105262616</v>
      </c>
      <c r="V15" s="17"/>
      <c r="W15"/>
    </row>
    <row r="16" spans="1:35" ht="15" thickBot="1" x14ac:dyDescent="0.35">
      <c r="A16" s="28"/>
      <c r="B16" s="1">
        <v>11</v>
      </c>
      <c r="C16" s="1">
        <v>20</v>
      </c>
      <c r="D16" s="30">
        <f t="shared" si="0"/>
        <v>1.0810810810810811</v>
      </c>
      <c r="E16" s="30">
        <v>0.1876758499</v>
      </c>
      <c r="F16" s="30">
        <v>1.0125697742288499E-2</v>
      </c>
      <c r="G16" s="30">
        <f t="shared" ref="G16:G19" si="9">E16-F16</f>
        <v>0.1775501521577115</v>
      </c>
      <c r="H16" s="31">
        <f t="shared" si="4"/>
        <v>5.1673360990778301E-2</v>
      </c>
      <c r="I16" s="31">
        <f t="shared" si="1"/>
        <v>0.90607218780554832</v>
      </c>
      <c r="J16" s="28"/>
      <c r="K16" s="28"/>
      <c r="L16" s="28"/>
      <c r="M16" s="24">
        <v>28</v>
      </c>
      <c r="N16" s="25">
        <v>0.34074781132127602</v>
      </c>
      <c r="O16" s="25">
        <v>6.5525190447761096E-3</v>
      </c>
      <c r="P16" s="25">
        <f>N16-O16</f>
        <v>0.33419529227649991</v>
      </c>
      <c r="Q16" s="25">
        <f>P16/P8</f>
        <v>0.89548304584993299</v>
      </c>
      <c r="R16" s="25">
        <f t="shared" si="2"/>
        <v>0.37320113856461007</v>
      </c>
      <c r="S16" s="25">
        <f>R16/R8</f>
        <v>1</v>
      </c>
      <c r="T16" s="25"/>
      <c r="U16" s="25"/>
      <c r="V16" s="26"/>
      <c r="W16"/>
    </row>
    <row r="17" spans="2:27" ht="15" thickBot="1" x14ac:dyDescent="0.35">
      <c r="B17" s="1">
        <v>12</v>
      </c>
      <c r="C17" s="1">
        <v>20.5</v>
      </c>
      <c r="D17" s="30">
        <f t="shared" si="0"/>
        <v>1.1081081081081081</v>
      </c>
      <c r="E17" s="30">
        <v>0.1875806901</v>
      </c>
      <c r="F17" s="30">
        <v>1.33398945592039E-2</v>
      </c>
      <c r="G17" s="30">
        <f t="shared" si="9"/>
        <v>0.17424079554079611</v>
      </c>
      <c r="H17" s="31">
        <f t="shared" si="4"/>
        <v>6.8076018530340857E-2</v>
      </c>
      <c r="I17" s="31">
        <f t="shared" si="1"/>
        <v>0.88918391171185152</v>
      </c>
    </row>
    <row r="18" spans="2:27" ht="15" thickBot="1" x14ac:dyDescent="0.35">
      <c r="B18" s="1">
        <v>13</v>
      </c>
      <c r="C18" s="1">
        <v>21</v>
      </c>
      <c r="D18" s="30">
        <f t="shared" si="0"/>
        <v>1.1351351351351351</v>
      </c>
      <c r="E18" s="30">
        <v>0.18808833929999999</v>
      </c>
      <c r="F18" s="30">
        <v>2.18772365044776E-2</v>
      </c>
      <c r="G18" s="30">
        <f t="shared" si="9"/>
        <v>0.1662111027955224</v>
      </c>
      <c r="H18" s="31">
        <f t="shared" si="4"/>
        <v>0.11164369786145792</v>
      </c>
      <c r="I18" s="31">
        <f t="shared" si="1"/>
        <v>0.84820686277835389</v>
      </c>
      <c r="M18" s="52" t="s">
        <v>26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</row>
    <row r="19" spans="2:27" ht="43.8" thickBot="1" x14ac:dyDescent="0.35">
      <c r="B19" s="1">
        <v>14</v>
      </c>
      <c r="C19" s="1">
        <v>21.5</v>
      </c>
      <c r="D19" s="30">
        <f>C19/$C$13</f>
        <v>1.1621621621621621</v>
      </c>
      <c r="E19" s="30">
        <v>0.1963386158</v>
      </c>
      <c r="F19" s="30">
        <v>4.5114769803482502E-2</v>
      </c>
      <c r="G19" s="30">
        <f t="shared" si="9"/>
        <v>0.1512238459965175</v>
      </c>
      <c r="H19" s="31">
        <f>F19/$G$13</f>
        <v>0.2302292489272286</v>
      </c>
      <c r="I19" s="31">
        <f t="shared" si="1"/>
        <v>0.77172404149067786</v>
      </c>
      <c r="M19" s="11" t="s">
        <v>4</v>
      </c>
      <c r="N19" s="12" t="s">
        <v>6</v>
      </c>
      <c r="O19" s="12" t="s">
        <v>7</v>
      </c>
      <c r="P19" s="12" t="s">
        <v>10</v>
      </c>
      <c r="Q19" s="12" t="s">
        <v>11</v>
      </c>
      <c r="R19" s="12" t="s">
        <v>12</v>
      </c>
      <c r="S19" s="48" t="s">
        <v>13</v>
      </c>
      <c r="T19" s="12" t="s">
        <v>14</v>
      </c>
      <c r="U19" s="48" t="s">
        <v>15</v>
      </c>
      <c r="V19" s="12" t="s">
        <v>18</v>
      </c>
      <c r="W19" s="13" t="s">
        <v>28</v>
      </c>
      <c r="X19" s="13" t="s">
        <v>36</v>
      </c>
      <c r="Y19" s="37" t="s">
        <v>37</v>
      </c>
      <c r="Z19" s="37" t="s">
        <v>38</v>
      </c>
      <c r="AA19" s="37" t="s">
        <v>39</v>
      </c>
    </row>
    <row r="20" spans="2:27" x14ac:dyDescent="0.3">
      <c r="H20" s="27"/>
      <c r="I20" s="27"/>
      <c r="M20" s="18">
        <v>35</v>
      </c>
      <c r="N20" s="19">
        <v>0.31874057285540502</v>
      </c>
      <c r="O20" s="19">
        <v>5.1204922313432804E-3</v>
      </c>
      <c r="P20" s="19">
        <f>N20-O20</f>
        <v>0.31362008062406177</v>
      </c>
      <c r="Q20" s="19">
        <f>P20/P20</f>
        <v>1</v>
      </c>
      <c r="R20" s="19">
        <f>P20/Q20</f>
        <v>0.31362008062406177</v>
      </c>
      <c r="S20" s="49">
        <f>R20/R20</f>
        <v>1</v>
      </c>
      <c r="T20" s="19"/>
      <c r="U20" s="49"/>
      <c r="V20" s="20"/>
      <c r="W20" s="20"/>
      <c r="X20" s="20"/>
      <c r="Y20" s="20"/>
      <c r="Z20" s="20"/>
      <c r="AA20" s="20"/>
    </row>
    <row r="21" spans="2:27" x14ac:dyDescent="0.3">
      <c r="H21" s="27"/>
      <c r="I21" s="27"/>
      <c r="M21" s="15">
        <v>36</v>
      </c>
      <c r="N21" s="16">
        <v>0.31990000000000002</v>
      </c>
      <c r="O21" s="16">
        <v>5.2281590895522402E-3</v>
      </c>
      <c r="P21" s="16">
        <f>N21-O21</f>
        <v>0.31467184091044775</v>
      </c>
      <c r="Q21" s="16">
        <f>Q24+(3*(Q20-Q24)/4)</f>
        <v>0.93323025344888233</v>
      </c>
      <c r="R21" s="16">
        <f>P21/Q21</f>
        <v>0.33718564067927947</v>
      </c>
      <c r="S21" s="50">
        <f>R21/$R$20</f>
        <v>1.075140469348536</v>
      </c>
      <c r="T21" s="16">
        <v>-8.5450899999999894</v>
      </c>
      <c r="U21" s="50">
        <f>T21/$O$4</f>
        <v>-0.44974157894736788</v>
      </c>
      <c r="V21" s="17"/>
      <c r="W21" s="17">
        <v>0.69365045999999897</v>
      </c>
      <c r="X21" s="17">
        <f>W21/Q21</f>
        <v>0.74327901119420114</v>
      </c>
      <c r="Y21" s="17">
        <f>X21/$O$2</f>
        <v>19.575428264266559</v>
      </c>
      <c r="Z21" s="17">
        <f>X21/$F$4</f>
        <v>1.973260193880886</v>
      </c>
      <c r="AA21" s="17" t="e">
        <f>X21/$L$4</f>
        <v>#REF!</v>
      </c>
    </row>
    <row r="22" spans="2:27" x14ac:dyDescent="0.3">
      <c r="H22" s="27"/>
      <c r="I22" s="27"/>
      <c r="M22" s="15">
        <v>37</v>
      </c>
      <c r="N22" s="16">
        <v>0.29937000000000002</v>
      </c>
      <c r="O22" s="16">
        <v>4.2511172875621802E-3</v>
      </c>
      <c r="P22" s="16">
        <f t="shared" ref="P22:P23" si="10">N22-O22</f>
        <v>0.29511888271243786</v>
      </c>
      <c r="Q22" s="16">
        <f>Q24+(2*(Q20-Q24)/4)</f>
        <v>0.86646050689776466</v>
      </c>
      <c r="R22" s="16">
        <f t="shared" ref="R22:R23" si="11">P22/Q22</f>
        <v>0.34060280920254282</v>
      </c>
      <c r="S22" s="50">
        <f>R22/$R$20</f>
        <v>1.0860363549578491</v>
      </c>
      <c r="T22" s="16">
        <v>-17.116875</v>
      </c>
      <c r="U22" s="50">
        <f t="shared" ref="U22:U23" si="12">T22/$O$4</f>
        <v>-0.90088815789473686</v>
      </c>
      <c r="V22" s="17"/>
      <c r="W22" s="17">
        <v>1.65890289705882</v>
      </c>
      <c r="X22" s="17">
        <f>W22/Q22</f>
        <v>1.9145741598751911</v>
      </c>
      <c r="Y22" s="17">
        <f t="shared" ref="Y22:Y23" si="13">X22/$O$2</f>
        <v>50.423338421785388</v>
      </c>
      <c r="Z22" s="17">
        <f>X22/$F$4</f>
        <v>5.0828194002743938</v>
      </c>
      <c r="AA22" s="17" t="e">
        <f>X22/$L$4</f>
        <v>#REF!</v>
      </c>
    </row>
    <row r="23" spans="2:27" x14ac:dyDescent="0.3">
      <c r="H23" s="27"/>
      <c r="I23" s="27"/>
      <c r="M23" s="15">
        <v>38</v>
      </c>
      <c r="N23" s="16">
        <v>0.28689999999999999</v>
      </c>
      <c r="O23" s="16">
        <v>4.2058151099502398E-3</v>
      </c>
      <c r="P23" s="16">
        <f t="shared" si="10"/>
        <v>0.28269418489004977</v>
      </c>
      <c r="Q23" s="16">
        <f>Q24+(1*(Q20-Q24)/4)</f>
        <v>0.79969076034664699</v>
      </c>
      <c r="R23" s="16">
        <f t="shared" si="11"/>
        <v>0.35350437807673124</v>
      </c>
      <c r="S23" s="50">
        <f>R23/$R$20</f>
        <v>1.1271739276812411</v>
      </c>
      <c r="T23" s="16">
        <v>-30.769973958333299</v>
      </c>
      <c r="U23" s="50">
        <f t="shared" si="12"/>
        <v>-1.6194723135964895</v>
      </c>
      <c r="V23" s="17"/>
      <c r="W23" s="17">
        <v>2.82442558333334</v>
      </c>
      <c r="X23" s="17">
        <f>W23/Q23</f>
        <v>3.5318972325115006</v>
      </c>
      <c r="Y23" s="17">
        <f t="shared" si="13"/>
        <v>93.018099355056648</v>
      </c>
      <c r="Z23" s="17">
        <f>X23/$F$4</f>
        <v>9.3764953844123582</v>
      </c>
      <c r="AA23" s="17" t="e">
        <f>X23/$L$4</f>
        <v>#REF!</v>
      </c>
    </row>
    <row r="24" spans="2:27" x14ac:dyDescent="0.3">
      <c r="H24" s="27"/>
      <c r="I24" s="27"/>
      <c r="M24" s="21">
        <v>39</v>
      </c>
      <c r="N24" s="22">
        <v>0.234169381037623</v>
      </c>
      <c r="O24" s="22">
        <v>4.3106335999999997E-3</v>
      </c>
      <c r="P24" s="22">
        <f>N24-O24</f>
        <v>0.229858747437623</v>
      </c>
      <c r="Q24" s="22">
        <f>P24/P20</f>
        <v>0.73292101379552932</v>
      </c>
      <c r="R24" s="22">
        <f>P24/Q24</f>
        <v>0.31362008062406177</v>
      </c>
      <c r="S24" s="50"/>
      <c r="T24" s="22"/>
      <c r="U24" s="50"/>
      <c r="V24" s="23"/>
      <c r="W24" s="23"/>
      <c r="X24" s="23"/>
      <c r="Y24" s="23"/>
      <c r="Z24" s="23"/>
      <c r="AA24" s="23"/>
    </row>
    <row r="25" spans="2:27" x14ac:dyDescent="0.3">
      <c r="H25" s="27"/>
      <c r="I25" s="27"/>
      <c r="M25" s="15">
        <v>40</v>
      </c>
      <c r="N25" s="16">
        <v>0.27345000000000003</v>
      </c>
      <c r="O25" s="16">
        <v>4.3178954805970097E-3</v>
      </c>
      <c r="P25" s="16">
        <f t="shared" ref="P25:P27" si="14">N25-O25</f>
        <v>0.269132104519403</v>
      </c>
      <c r="Q25" s="16">
        <f>Q28+(3*(Q24-Q28)/4)</f>
        <v>0.69590807413843825</v>
      </c>
      <c r="R25" s="16">
        <f>P25/Q25</f>
        <v>0.38673513718402996</v>
      </c>
      <c r="S25" s="50">
        <f>R25/$R$20</f>
        <v>1.2331325737002525</v>
      </c>
      <c r="T25" s="16">
        <v>-42.915182926829203</v>
      </c>
      <c r="U25" s="50">
        <f>T25/$O$4</f>
        <v>-2.2586938382541688</v>
      </c>
      <c r="V25" s="17"/>
      <c r="W25" s="17">
        <v>3.90645705487804</v>
      </c>
      <c r="X25" s="17">
        <f>W25/Q25</f>
        <v>5.6134670656241319</v>
      </c>
      <c r="Y25" s="17">
        <f>X25/$O$2</f>
        <v>147.83953293716439</v>
      </c>
      <c r="Z25" s="17">
        <f>X25/$F$4</f>
        <v>14.902655588862485</v>
      </c>
      <c r="AA25" s="17" t="e">
        <f>X25/$L$4</f>
        <v>#REF!</v>
      </c>
    </row>
    <row r="26" spans="2:27" x14ac:dyDescent="0.3">
      <c r="H26" s="27"/>
      <c r="I26" s="27"/>
      <c r="M26" s="15">
        <v>41</v>
      </c>
      <c r="N26" s="16">
        <v>0.26196000000000003</v>
      </c>
      <c r="O26" s="16">
        <v>4.2419626517412896E-3</v>
      </c>
      <c r="P26" s="16">
        <f t="shared" si="14"/>
        <v>0.25771803734825871</v>
      </c>
      <c r="Q26" s="16">
        <f>Q28+(2*(Q24-Q28)/4)</f>
        <v>0.65889513448134707</v>
      </c>
      <c r="R26" s="16">
        <f t="shared" ref="R26:R27" si="15">P26/Q26</f>
        <v>0.39113665264977693</v>
      </c>
      <c r="S26" s="50">
        <f>R26/$R$20</f>
        <v>1.2471671197567056</v>
      </c>
      <c r="T26" s="16">
        <v>-51.4981060606057</v>
      </c>
      <c r="U26" s="50">
        <f t="shared" ref="U26:U27" si="16">T26/$O$4</f>
        <v>-2.7104266347687211</v>
      </c>
      <c r="V26" s="17"/>
      <c r="W26" s="17">
        <v>4.8823206515151396</v>
      </c>
      <c r="X26" s="17">
        <f>W26/Q26</f>
        <v>7.4098599246119567</v>
      </c>
      <c r="Y26" s="17">
        <f>X26/$O$2</f>
        <v>195.15037989496858</v>
      </c>
      <c r="Z26" s="17">
        <f>X26/$F$4</f>
        <v>19.671726782622315</v>
      </c>
      <c r="AA26" s="17" t="e">
        <f>X26/$L$4</f>
        <v>#REF!</v>
      </c>
    </row>
    <row r="27" spans="2:27" x14ac:dyDescent="0.3">
      <c r="M27" s="15">
        <v>42</v>
      </c>
      <c r="N27" s="16">
        <v>0.27102999999999999</v>
      </c>
      <c r="O27" s="16">
        <v>4.4773418805970104E-3</v>
      </c>
      <c r="P27" s="16">
        <f t="shared" si="14"/>
        <v>0.26655265811940299</v>
      </c>
      <c r="Q27" s="16">
        <f>Q28+(1*(Q24-Q28)/4)</f>
        <v>0.62188219482425589</v>
      </c>
      <c r="R27" s="16">
        <f t="shared" si="15"/>
        <v>0.42862243096496894</v>
      </c>
      <c r="S27" s="50">
        <f>R27/$R$20</f>
        <v>1.3666931980632999</v>
      </c>
      <c r="T27" s="16">
        <v>-82.835138888888594</v>
      </c>
      <c r="U27" s="50">
        <f t="shared" si="16"/>
        <v>-4.3597441520467681</v>
      </c>
      <c r="V27" s="17"/>
      <c r="W27" s="17">
        <v>7.7683350648148197</v>
      </c>
      <c r="X27" s="17">
        <f>W27/Q27</f>
        <v>12.491650556115623</v>
      </c>
      <c r="Y27" s="17">
        <f t="shared" ref="Y27" si="17">X27/$O$2</f>
        <v>328.98737308705881</v>
      </c>
      <c r="Z27" s="17">
        <f>X27/$F$4</f>
        <v>33.162885574624042</v>
      </c>
      <c r="AA27" s="17" t="e">
        <f>X27/$L$4</f>
        <v>#REF!</v>
      </c>
    </row>
    <row r="28" spans="2:27" x14ac:dyDescent="0.3">
      <c r="M28" s="21">
        <v>43</v>
      </c>
      <c r="N28" s="22">
        <v>0.187773054072499</v>
      </c>
      <c r="O28" s="22">
        <v>4.3463111124378102E-3</v>
      </c>
      <c r="P28" s="22">
        <f>N28-O28</f>
        <v>0.1834267429600612</v>
      </c>
      <c r="Q28" s="22">
        <f>P28/P20</f>
        <v>0.58486925516716481</v>
      </c>
      <c r="R28" s="22">
        <f>P28/Q28</f>
        <v>0.31362008062406177</v>
      </c>
      <c r="S28" s="50"/>
      <c r="T28" s="22"/>
      <c r="U28" s="50"/>
      <c r="V28" s="23"/>
      <c r="W28" s="23"/>
      <c r="X28" s="23"/>
      <c r="Y28" s="23"/>
      <c r="Z28" s="23"/>
      <c r="AA28" s="23"/>
    </row>
    <row r="29" spans="2:27" x14ac:dyDescent="0.3">
      <c r="M29" s="15">
        <v>44</v>
      </c>
      <c r="N29" s="16">
        <v>0.18856000000000001</v>
      </c>
      <c r="O29" s="16">
        <v>4.2683236671641799E-3</v>
      </c>
      <c r="P29" s="16">
        <f t="shared" ref="P29:P31" si="18">N29-O29</f>
        <v>0.18429167633283583</v>
      </c>
      <c r="Q29" s="16">
        <f>Q32+(3*(Q28-Q32)/4)</f>
        <v>0.55761072811714762</v>
      </c>
      <c r="R29" s="16">
        <f>P29/Q29</f>
        <v>0.33050238641412627</v>
      </c>
      <c r="S29" s="50">
        <f>R29/$R$20</f>
        <v>1.0538304363562148</v>
      </c>
      <c r="T29" s="16">
        <v>-3.42446327683616</v>
      </c>
      <c r="U29" s="50">
        <f>T29/$O$4</f>
        <v>-0.18023490930716632</v>
      </c>
      <c r="V29" s="17"/>
      <c r="W29" s="17">
        <v>0.20751038418078999</v>
      </c>
      <c r="X29" s="17">
        <f>W29/Q29</f>
        <v>0.37214202259249651</v>
      </c>
      <c r="Y29" s="17">
        <f>X29/$O$2</f>
        <v>9.8009487119435494</v>
      </c>
      <c r="Z29" s="17">
        <f>X29/$F$4</f>
        <v>0.98796418113874462</v>
      </c>
      <c r="AA29" s="17" t="e">
        <f>X29/$L$4</f>
        <v>#REF!</v>
      </c>
    </row>
    <row r="30" spans="2:27" x14ac:dyDescent="0.3">
      <c r="H30"/>
      <c r="I30"/>
      <c r="M30" s="15">
        <v>45</v>
      </c>
      <c r="N30" s="16">
        <v>0.23352999999999999</v>
      </c>
      <c r="O30" s="16">
        <v>4.4064612597014899E-3</v>
      </c>
      <c r="P30" s="16">
        <f t="shared" si="18"/>
        <v>0.2291235387402985</v>
      </c>
      <c r="Q30" s="16">
        <f>Q32+(2*(Q28-Q32)/4)</f>
        <v>0.53035220106713044</v>
      </c>
      <c r="R30" s="16">
        <f t="shared" ref="R30:R32" si="19">P30/Q30</f>
        <v>0.43202147229572208</v>
      </c>
      <c r="S30" s="50">
        <f>R30/$R$20</f>
        <v>1.3775312838261424</v>
      </c>
      <c r="T30" s="16">
        <v>-65.342624999999899</v>
      </c>
      <c r="U30" s="50">
        <f t="shared" ref="U30:U31" si="20">T30/$O$4</f>
        <v>-3.4390855263157842</v>
      </c>
      <c r="V30" s="17"/>
      <c r="W30" s="17">
        <v>5.63630078749999</v>
      </c>
      <c r="X30" s="17">
        <f>W30/Q30</f>
        <v>10.627467513397882</v>
      </c>
      <c r="Y30" s="17">
        <f t="shared" ref="Y30" si="21">X30/$O$2</f>
        <v>279.89116442975723</v>
      </c>
      <c r="Z30" s="17">
        <f>X30/$F$4</f>
        <v>28.213844720648463</v>
      </c>
      <c r="AA30" s="17" t="e">
        <f>X30/$L$4</f>
        <v>#REF!</v>
      </c>
    </row>
    <row r="31" spans="2:27" x14ac:dyDescent="0.3">
      <c r="H31"/>
      <c r="I31"/>
      <c r="M31" s="15">
        <v>46</v>
      </c>
      <c r="N31" s="16">
        <v>0.20243</v>
      </c>
      <c r="O31" s="16">
        <v>4.2249123004975096E-3</v>
      </c>
      <c r="P31" s="16">
        <f t="shared" si="18"/>
        <v>0.19820508769950249</v>
      </c>
      <c r="Q31" s="16">
        <f>Q32+(1*(Q28-Q32)/4)</f>
        <v>0.50309367401711336</v>
      </c>
      <c r="R31" s="16">
        <f t="shared" si="19"/>
        <v>0.39397253023849449</v>
      </c>
      <c r="S31" s="50">
        <f>R31/$R$20</f>
        <v>1.2562095177532706</v>
      </c>
      <c r="T31" s="16">
        <v>-103.23201388888801</v>
      </c>
      <c r="U31" s="50">
        <f t="shared" si="20"/>
        <v>-5.4332638888888427</v>
      </c>
      <c r="V31" s="17"/>
      <c r="W31" s="17">
        <v>8.6953135694444494</v>
      </c>
      <c r="X31" s="17">
        <f>W31/Q31</f>
        <v>17.28368695239978</v>
      </c>
      <c r="Y31" s="17">
        <f>X31/$O$2</f>
        <v>455.19323024492445</v>
      </c>
      <c r="Z31" s="17">
        <f>X31/$F$4</f>
        <v>45.884803624245016</v>
      </c>
      <c r="AA31" s="17" t="e">
        <f>X31/$L$4</f>
        <v>#REF!</v>
      </c>
    </row>
    <row r="32" spans="2:27" ht="15" thickBot="1" x14ac:dyDescent="0.35">
      <c r="M32" s="24">
        <v>47</v>
      </c>
      <c r="N32" s="25">
        <v>0.153227615356578</v>
      </c>
      <c r="O32" s="25">
        <v>3.9961582009950198E-3</v>
      </c>
      <c r="P32" s="25">
        <f>N32-O32</f>
        <v>0.14923145715558297</v>
      </c>
      <c r="Q32" s="25">
        <f>P32/P20</f>
        <v>0.47583514696709617</v>
      </c>
      <c r="R32" s="25">
        <f t="shared" si="19"/>
        <v>0.31362008062406177</v>
      </c>
      <c r="S32" s="51">
        <f>R32/R24</f>
        <v>1</v>
      </c>
      <c r="T32" s="25"/>
      <c r="U32" s="51"/>
      <c r="V32" s="26"/>
      <c r="W32" s="26"/>
      <c r="X32" s="26"/>
      <c r="Y32" s="26"/>
      <c r="Z32" s="26"/>
      <c r="AA32" s="26"/>
    </row>
    <row r="33" spans="2:9" ht="15" thickBot="1" x14ac:dyDescent="0.35">
      <c r="B33" s="52" t="s">
        <v>27</v>
      </c>
      <c r="C33" s="53"/>
      <c r="D33" s="53"/>
      <c r="E33" s="53"/>
      <c r="F33" s="53"/>
      <c r="G33" s="53"/>
      <c r="H33" s="53"/>
      <c r="I33" s="54"/>
    </row>
    <row r="34" spans="2:9" ht="29.4" thickBot="1" x14ac:dyDescent="0.35">
      <c r="B34" s="11" t="s">
        <v>4</v>
      </c>
      <c r="C34" s="12" t="s">
        <v>5</v>
      </c>
      <c r="D34" s="12" t="s">
        <v>17</v>
      </c>
      <c r="E34" s="12" t="s">
        <v>6</v>
      </c>
      <c r="F34" s="12" t="s">
        <v>7</v>
      </c>
      <c r="G34" s="13" t="s">
        <v>10</v>
      </c>
      <c r="H34" s="12" t="s">
        <v>24</v>
      </c>
      <c r="I34" s="13" t="s">
        <v>25</v>
      </c>
    </row>
    <row r="35" spans="2:9" ht="15" thickBot="1" x14ac:dyDescent="0.35">
      <c r="B35" s="1">
        <v>18</v>
      </c>
      <c r="C35" s="1">
        <v>19</v>
      </c>
      <c r="D35" s="1">
        <v>1</v>
      </c>
      <c r="E35" s="1">
        <v>0.17088999999999999</v>
      </c>
      <c r="F35" s="1">
        <v>5.0142524736318302E-3</v>
      </c>
      <c r="G35" s="1">
        <f>E35-F35</f>
        <v>0.16587574752636816</v>
      </c>
      <c r="H35" s="1">
        <v>0.02</v>
      </c>
      <c r="I35" s="1">
        <v>2.4500000000000001E-2</v>
      </c>
    </row>
    <row r="36" spans="2:9" ht="15" thickBot="1" x14ac:dyDescent="0.35">
      <c r="B36" s="52" t="s">
        <v>23</v>
      </c>
      <c r="C36" s="53"/>
      <c r="D36" s="53"/>
      <c r="E36" s="53"/>
      <c r="F36" s="53"/>
      <c r="G36" s="54"/>
    </row>
    <row r="37" spans="2:9" ht="29.4" thickBot="1" x14ac:dyDescent="0.35">
      <c r="B37" s="11" t="s">
        <v>4</v>
      </c>
      <c r="C37" s="12" t="s">
        <v>5</v>
      </c>
      <c r="D37" s="12" t="s">
        <v>17</v>
      </c>
      <c r="E37" s="12" t="s">
        <v>6</v>
      </c>
      <c r="F37" s="12" t="s">
        <v>7</v>
      </c>
      <c r="G37" s="13" t="s">
        <v>10</v>
      </c>
    </row>
    <row r="38" spans="2:9" x14ac:dyDescent="0.3">
      <c r="B38" s="1">
        <v>19</v>
      </c>
      <c r="C38" s="1">
        <v>19</v>
      </c>
      <c r="D38" s="1">
        <v>1</v>
      </c>
      <c r="E38" s="19">
        <v>0.38212764061780802</v>
      </c>
      <c r="F38" s="19">
        <v>5.4520184676616901E-3</v>
      </c>
      <c r="G38" s="1">
        <f>E38-F38</f>
        <v>0.37667562215014633</v>
      </c>
    </row>
  </sheetData>
  <mergeCells count="5">
    <mergeCell ref="B36:G36"/>
    <mergeCell ref="B6:K6"/>
    <mergeCell ref="M6:V6"/>
    <mergeCell ref="B33:I33"/>
    <mergeCell ref="M18:AA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opLeftCell="J10" zoomScaleNormal="85" workbookViewId="0">
      <selection activeCell="U21" sqref="U21:U31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16384" width="8.6640625" style="1"/>
  </cols>
  <sheetData>
    <row r="1" spans="1:23" ht="15" thickBot="1" x14ac:dyDescent="0.35"/>
    <row r="2" spans="1:23" ht="16.2" thickBot="1" x14ac:dyDescent="0.35">
      <c r="B2" s="8" t="s">
        <v>0</v>
      </c>
      <c r="C2" s="2">
        <v>44781</v>
      </c>
      <c r="E2" s="8" t="s">
        <v>31</v>
      </c>
      <c r="F2" s="3" t="s">
        <v>32</v>
      </c>
      <c r="H2" s="8" t="s">
        <v>1</v>
      </c>
      <c r="I2" s="4">
        <v>264</v>
      </c>
      <c r="K2" s="8" t="s">
        <v>2</v>
      </c>
      <c r="L2" s="2" t="s">
        <v>29</v>
      </c>
      <c r="N2" s="8" t="s">
        <v>3</v>
      </c>
      <c r="O2" s="3">
        <v>5.0770000000000003E-2</v>
      </c>
    </row>
    <row r="3" spans="1:2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3" ht="16.2" thickBot="1" x14ac:dyDescent="0.35">
      <c r="B4" s="8" t="s">
        <v>19</v>
      </c>
      <c r="C4" s="29">
        <f>G35</f>
        <v>0.16863144968507462</v>
      </c>
      <c r="E4" s="8" t="s">
        <v>20</v>
      </c>
      <c r="F4" s="3">
        <f>G38</f>
        <v>0.43672415363254186</v>
      </c>
      <c r="H4" s="8"/>
      <c r="I4" s="4"/>
      <c r="K4" s="8" t="s">
        <v>40</v>
      </c>
      <c r="L4" s="38" t="e">
        <f>#REF!</f>
        <v>#REF!</v>
      </c>
      <c r="N4" s="8" t="s">
        <v>9</v>
      </c>
      <c r="O4" s="3">
        <v>19.5</v>
      </c>
    </row>
    <row r="5" spans="1:23" ht="15" thickBot="1" x14ac:dyDescent="0.35"/>
    <row r="6" spans="1:23" ht="15" thickBot="1" x14ac:dyDescent="0.35">
      <c r="B6" s="52" t="s">
        <v>8</v>
      </c>
      <c r="C6" s="53"/>
      <c r="D6" s="53"/>
      <c r="E6" s="53"/>
      <c r="F6" s="53"/>
      <c r="G6" s="53"/>
      <c r="H6" s="53"/>
      <c r="I6" s="53"/>
      <c r="J6" s="53"/>
      <c r="K6" s="54"/>
      <c r="M6" s="52" t="s">
        <v>16</v>
      </c>
      <c r="N6" s="53"/>
      <c r="O6" s="53"/>
      <c r="P6" s="53"/>
      <c r="Q6" s="53"/>
      <c r="R6" s="53"/>
      <c r="S6" s="53"/>
      <c r="T6" s="53"/>
      <c r="U6" s="53"/>
      <c r="V6" s="54"/>
      <c r="W6"/>
    </row>
    <row r="7" spans="1:2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24</v>
      </c>
      <c r="K7" s="13" t="s">
        <v>25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W7"/>
    </row>
    <row r="8" spans="1:23" x14ac:dyDescent="0.3">
      <c r="B8" s="30">
        <v>2</v>
      </c>
      <c r="C8" s="30">
        <v>16.5</v>
      </c>
      <c r="D8" s="30">
        <f>C8/$O$4</f>
        <v>0.84615384615384615</v>
      </c>
      <c r="E8" s="30">
        <v>0.12097635299999999</v>
      </c>
      <c r="F8" s="30">
        <v>3.1484118985074601E-3</v>
      </c>
      <c r="G8" s="30">
        <f>E8-F8</f>
        <v>0.11782794110149253</v>
      </c>
      <c r="H8" s="31">
        <f t="shared" ref="H8:H13" si="0">F8/$G$14</f>
        <v>1.8670372011788037E-2</v>
      </c>
      <c r="I8" s="31">
        <f t="shared" ref="I8:I14" si="1">G8/$G$14</f>
        <v>0.69873052340794373</v>
      </c>
      <c r="J8" s="30"/>
      <c r="K8" s="30"/>
      <c r="M8" s="18">
        <v>14</v>
      </c>
      <c r="N8" s="19">
        <v>0.44750999557794102</v>
      </c>
      <c r="O8" s="19">
        <v>1.3182816776616899E-2</v>
      </c>
      <c r="P8" s="19">
        <f>N8-O8</f>
        <v>0.4343271788013241</v>
      </c>
      <c r="Q8" s="19">
        <f>P8/P8</f>
        <v>1</v>
      </c>
      <c r="R8" s="19">
        <f t="shared" ref="R8:R16" si="2">P8/Q8</f>
        <v>0.4343271788013241</v>
      </c>
      <c r="S8" s="19">
        <f>R8/R8</f>
        <v>1</v>
      </c>
      <c r="T8" s="19"/>
      <c r="U8" s="19"/>
      <c r="V8" s="20"/>
      <c r="W8"/>
    </row>
    <row r="9" spans="1:23" x14ac:dyDescent="0.3">
      <c r="B9" s="30">
        <v>3</v>
      </c>
      <c r="C9" s="30">
        <v>17</v>
      </c>
      <c r="D9" s="30">
        <f t="shared" ref="D9:D16" si="3">C9/$O$4</f>
        <v>0.87179487179487181</v>
      </c>
      <c r="E9" s="30">
        <v>0.13623914470000001</v>
      </c>
      <c r="F9" s="30">
        <v>4.1582915940298502E-3</v>
      </c>
      <c r="G9" s="30">
        <f t="shared" ref="G9:G15" si="4">E9-F9</f>
        <v>0.13208085310597015</v>
      </c>
      <c r="H9" s="31">
        <f t="shared" si="0"/>
        <v>2.4659051450934041E-2</v>
      </c>
      <c r="I9" s="31">
        <f t="shared" si="1"/>
        <v>0.78325160195583887</v>
      </c>
      <c r="J9" s="30"/>
      <c r="K9" s="30"/>
      <c r="M9" s="15">
        <v>15</v>
      </c>
      <c r="N9" s="16">
        <v>0.359166800808571</v>
      </c>
      <c r="O9" s="16">
        <v>1.0851105660198999E-2</v>
      </c>
      <c r="P9" s="16">
        <f>N9-O9</f>
        <v>0.34831569514837202</v>
      </c>
      <c r="Q9" s="16">
        <f>Q12+(3*(Q8-Q12)/4)</f>
        <v>0.99812895676596547</v>
      </c>
      <c r="R9" s="16">
        <f>P9/Q9</f>
        <v>0.34896863054344063</v>
      </c>
      <c r="S9" s="16">
        <f>R9/$R$8</f>
        <v>0.8034694754920475</v>
      </c>
      <c r="T9" s="16">
        <v>8.4397642857143396</v>
      </c>
      <c r="U9" s="16">
        <f>T9/O4</f>
        <v>0.43280842490842769</v>
      </c>
      <c r="V9" s="17"/>
      <c r="W9"/>
    </row>
    <row r="10" spans="1:23" x14ac:dyDescent="0.3">
      <c r="B10" s="30">
        <v>4</v>
      </c>
      <c r="C10" s="30">
        <v>17.5</v>
      </c>
      <c r="D10" s="30">
        <f t="shared" si="3"/>
        <v>0.89743589743589747</v>
      </c>
      <c r="E10" s="30">
        <v>0.1529616721</v>
      </c>
      <c r="F10" s="30">
        <v>5.0549812218905399E-3</v>
      </c>
      <c r="G10" s="30">
        <f t="shared" si="4"/>
        <v>0.14790669087810945</v>
      </c>
      <c r="H10" s="31">
        <f t="shared" si="0"/>
        <v>2.997650338255943E-2</v>
      </c>
      <c r="I10" s="31">
        <f t="shared" si="1"/>
        <v>0.87710027491509202</v>
      </c>
      <c r="J10" s="30"/>
      <c r="K10" s="30"/>
      <c r="M10" s="15">
        <v>16</v>
      </c>
      <c r="N10" s="16">
        <v>0.265011984612328</v>
      </c>
      <c r="O10" s="16">
        <v>9.5884750925373102E-3</v>
      </c>
      <c r="P10" s="16">
        <f t="shared" ref="P10:P11" si="5">N10-O10</f>
        <v>0.2554235095197907</v>
      </c>
      <c r="Q10" s="16">
        <f>Q12+(2*(Q8-Q12)/4)</f>
        <v>0.99625791353193083</v>
      </c>
      <c r="R10" s="16">
        <f t="shared" si="2"/>
        <v>0.25638291656250334</v>
      </c>
      <c r="S10" s="16">
        <f t="shared" ref="S10:S11" si="6">R10/$R$8</f>
        <v>0.59029903970108566</v>
      </c>
      <c r="T10" s="16">
        <v>23.213219178082099</v>
      </c>
      <c r="U10" s="16">
        <f>T10/O4</f>
        <v>1.1904214963119024</v>
      </c>
      <c r="V10" s="17"/>
      <c r="W10"/>
    </row>
    <row r="11" spans="1:23" x14ac:dyDescent="0.3">
      <c r="B11" s="30">
        <v>5</v>
      </c>
      <c r="C11" s="30">
        <v>18</v>
      </c>
      <c r="D11" s="30">
        <f>C11/$O$4</f>
        <v>0.92307692307692313</v>
      </c>
      <c r="E11" s="30">
        <v>0.15254918270000001</v>
      </c>
      <c r="F11" s="30">
        <v>6.2842980338308398E-3</v>
      </c>
      <c r="G11" s="30">
        <f t="shared" si="4"/>
        <v>0.14626488466616916</v>
      </c>
      <c r="H11" s="31">
        <f t="shared" si="0"/>
        <v>3.7266465096320971E-2</v>
      </c>
      <c r="I11" s="31">
        <f t="shared" si="1"/>
        <v>0.86736421313654222</v>
      </c>
      <c r="J11" s="30"/>
      <c r="K11" s="30"/>
      <c r="M11" s="15">
        <v>17</v>
      </c>
      <c r="N11" s="16">
        <v>0.17901318028405699</v>
      </c>
      <c r="O11" s="16">
        <v>9.1022440656716302E-3</v>
      </c>
      <c r="P11" s="16">
        <f t="shared" si="5"/>
        <v>0.16991093621838538</v>
      </c>
      <c r="Q11" s="16">
        <f>Q12+(1*(Q8-Q12)/4)</f>
        <v>0.99438687029789619</v>
      </c>
      <c r="R11" s="16">
        <f t="shared" si="2"/>
        <v>0.17087005198236763</v>
      </c>
      <c r="S11" s="16">
        <f t="shared" si="6"/>
        <v>0.39341321547949765</v>
      </c>
      <c r="T11" s="16">
        <v>43.683565217391298</v>
      </c>
      <c r="U11" s="16">
        <f>T11/O4</f>
        <v>2.2401828316610923</v>
      </c>
      <c r="V11" s="17"/>
      <c r="W11"/>
    </row>
    <row r="12" spans="1:23" x14ac:dyDescent="0.3">
      <c r="B12" s="30">
        <v>6</v>
      </c>
      <c r="C12" s="30">
        <v>18.5</v>
      </c>
      <c r="D12" s="30">
        <f t="shared" si="3"/>
        <v>0.94871794871794868</v>
      </c>
      <c r="E12" s="30">
        <v>0.1643215442</v>
      </c>
      <c r="F12" s="30">
        <v>7.5349333746268597E-3</v>
      </c>
      <c r="G12" s="30">
        <f t="shared" si="4"/>
        <v>0.15678661082537315</v>
      </c>
      <c r="H12" s="31">
        <f t="shared" si="0"/>
        <v>4.4682847646145614E-2</v>
      </c>
      <c r="I12" s="31">
        <f t="shared" si="1"/>
        <v>0.92975901659019033</v>
      </c>
      <c r="J12" s="30"/>
      <c r="K12" s="30"/>
      <c r="M12" s="21">
        <v>18</v>
      </c>
      <c r="N12" s="22">
        <v>0.43998908253008101</v>
      </c>
      <c r="O12" s="22">
        <v>8.9124834457711393E-3</v>
      </c>
      <c r="P12" s="22">
        <f>N12-O12</f>
        <v>0.4310765990843099</v>
      </c>
      <c r="Q12" s="22">
        <f>P12/P8</f>
        <v>0.99251582706386166</v>
      </c>
      <c r="R12" s="22">
        <f t="shared" si="2"/>
        <v>0.4343271788013241</v>
      </c>
      <c r="S12" s="22">
        <f>R12/R8</f>
        <v>1</v>
      </c>
      <c r="T12" s="22"/>
      <c r="U12" s="22"/>
      <c r="V12" s="23"/>
      <c r="W12"/>
    </row>
    <row r="13" spans="1:23" x14ac:dyDescent="0.3">
      <c r="B13" s="30">
        <v>7</v>
      </c>
      <c r="C13" s="30">
        <v>19</v>
      </c>
      <c r="D13" s="30">
        <f t="shared" si="3"/>
        <v>0.97435897435897434</v>
      </c>
      <c r="E13" s="30">
        <v>0.17104858000000001</v>
      </c>
      <c r="F13" s="30">
        <v>9.5280099721393105E-3</v>
      </c>
      <c r="G13" s="30">
        <f t="shared" si="4"/>
        <v>0.16152057002786069</v>
      </c>
      <c r="H13" s="31">
        <f t="shared" si="0"/>
        <v>5.6501975105671072E-2</v>
      </c>
      <c r="I13" s="31">
        <f t="shared" si="1"/>
        <v>0.95783182988408289</v>
      </c>
      <c r="J13" s="30"/>
      <c r="K13" s="30"/>
      <c r="M13" s="15">
        <v>19</v>
      </c>
      <c r="N13" s="16">
        <v>9.2793844584374896E-2</v>
      </c>
      <c r="O13" s="16">
        <v>8.3889990686567203E-3</v>
      </c>
      <c r="P13" s="16">
        <f t="shared" ref="P13:P15" si="7">N13-O13</f>
        <v>8.4404845515718169E-2</v>
      </c>
      <c r="Q13" s="16">
        <f>Q16+(3*(Q12-Q16)/4)</f>
        <v>0.98553520695289953</v>
      </c>
      <c r="R13" s="16">
        <f>P13/Q13</f>
        <v>8.5643663382339238E-2</v>
      </c>
      <c r="S13" s="16">
        <f t="shared" ref="S13:S15" si="8">R13/$R$8</f>
        <v>0.19718697692072257</v>
      </c>
      <c r="T13" s="16">
        <v>82.678046875000007</v>
      </c>
      <c r="U13" s="16">
        <f>T13/O4</f>
        <v>4.2398998397435905</v>
      </c>
      <c r="V13" s="17"/>
      <c r="W13"/>
    </row>
    <row r="14" spans="1:23" x14ac:dyDescent="0.3">
      <c r="B14" s="30">
        <v>12</v>
      </c>
      <c r="C14" s="30">
        <v>19.5</v>
      </c>
      <c r="D14" s="30">
        <f t="shared" si="3"/>
        <v>1</v>
      </c>
      <c r="E14" s="1">
        <v>0.17758529619999999</v>
      </c>
      <c r="F14" s="1">
        <v>8.9538465149253694E-3</v>
      </c>
      <c r="G14" s="30">
        <f t="shared" si="4"/>
        <v>0.16863144968507462</v>
      </c>
      <c r="H14" s="31">
        <f>F14/$G$14</f>
        <v>5.3097133017874207E-2</v>
      </c>
      <c r="I14" s="31">
        <f t="shared" si="1"/>
        <v>1</v>
      </c>
      <c r="J14" s="30"/>
      <c r="K14" s="30"/>
      <c r="M14" s="15">
        <v>20</v>
      </c>
      <c r="N14" s="16">
        <v>4.9841719507692298E-2</v>
      </c>
      <c r="O14" s="16">
        <v>8.6038554646766102E-3</v>
      </c>
      <c r="P14" s="16">
        <f t="shared" si="7"/>
        <v>4.1237864043015687E-2</v>
      </c>
      <c r="Q14" s="16">
        <f>Q16+(2*(Q12-Q16)/4)</f>
        <v>0.97855458684193741</v>
      </c>
      <c r="R14" s="16">
        <f t="shared" si="2"/>
        <v>4.2141608242930548E-2</v>
      </c>
      <c r="S14" s="16">
        <f t="shared" si="8"/>
        <v>9.7027334000222773E-2</v>
      </c>
      <c r="T14" s="16">
        <v>119.102346153846</v>
      </c>
      <c r="U14" s="16">
        <f>T14/O4</f>
        <v>6.1078126232741541</v>
      </c>
      <c r="V14" s="17"/>
      <c r="W14"/>
    </row>
    <row r="15" spans="1:23" x14ac:dyDescent="0.3">
      <c r="B15" s="30">
        <v>10</v>
      </c>
      <c r="C15" s="30">
        <v>20</v>
      </c>
      <c r="D15" s="30">
        <f t="shared" si="3"/>
        <v>1.0256410256410255</v>
      </c>
      <c r="E15" s="30">
        <v>0.190944208</v>
      </c>
      <c r="F15" s="30">
        <v>2.23721497074626E-2</v>
      </c>
      <c r="G15" s="30">
        <f t="shared" si="4"/>
        <v>0.16857205829253741</v>
      </c>
      <c r="H15" s="31">
        <f>F15/$G$14</f>
        <v>0.13266890458003774</v>
      </c>
      <c r="I15" s="31">
        <f>G15/$G$14</f>
        <v>0.99964780358202376</v>
      </c>
      <c r="J15" s="30"/>
      <c r="K15" s="30"/>
      <c r="M15" s="15">
        <v>21</v>
      </c>
      <c r="N15" s="16">
        <v>2.67819651878787E-2</v>
      </c>
      <c r="O15" s="16">
        <v>8.5995906895522407E-3</v>
      </c>
      <c r="P15" s="16">
        <f t="shared" si="7"/>
        <v>1.8182374498326458E-2</v>
      </c>
      <c r="Q15" s="16">
        <f>Q16+(1*(Q12-Q16)/4)</f>
        <v>0.9715739667309754</v>
      </c>
      <c r="R15" s="16">
        <f t="shared" si="2"/>
        <v>1.8714349211624234E-2</v>
      </c>
      <c r="S15" s="16">
        <f t="shared" si="8"/>
        <v>4.3088137526352703E-2</v>
      </c>
      <c r="T15" s="16">
        <v>155.365348484848</v>
      </c>
      <c r="U15" s="16">
        <f>T15/O4</f>
        <v>7.9674537684537432</v>
      </c>
      <c r="V15" s="17"/>
      <c r="W15"/>
    </row>
    <row r="16" spans="1:23" ht="15" thickBot="1" x14ac:dyDescent="0.35">
      <c r="A16" s="28"/>
      <c r="B16" s="30">
        <v>11</v>
      </c>
      <c r="C16" s="30">
        <v>20.5</v>
      </c>
      <c r="D16" s="30">
        <f t="shared" si="3"/>
        <v>1.0512820512820513</v>
      </c>
      <c r="E16" s="30">
        <v>0.20300214659999999</v>
      </c>
      <c r="F16" s="30">
        <v>5.48616985074626E-2</v>
      </c>
      <c r="G16" s="30">
        <f t="shared" ref="G16" si="9">E16-F16</f>
        <v>0.1481404480925374</v>
      </c>
      <c r="H16" s="31">
        <f>F16/$G$14</f>
        <v>0.32533491593601799</v>
      </c>
      <c r="I16" s="31">
        <f>G16/$G$14</f>
        <v>0.87848647668744528</v>
      </c>
      <c r="J16" s="30"/>
      <c r="K16" s="30"/>
      <c r="L16" s="28"/>
      <c r="M16" s="24">
        <v>22</v>
      </c>
      <c r="N16" s="25">
        <v>0.42739841168620701</v>
      </c>
      <c r="O16" s="25">
        <v>8.44930475820895E-3</v>
      </c>
      <c r="P16" s="25">
        <f>N16-O16</f>
        <v>0.41894910692799808</v>
      </c>
      <c r="Q16" s="25">
        <f>P16/P8</f>
        <v>0.96459334662001328</v>
      </c>
      <c r="R16" s="25">
        <f t="shared" si="2"/>
        <v>0.4343271788013241</v>
      </c>
      <c r="S16" s="25">
        <f>R16/R8</f>
        <v>1</v>
      </c>
      <c r="T16" s="25"/>
      <c r="U16" s="25"/>
      <c r="V16" s="26"/>
      <c r="W16"/>
    </row>
    <row r="17" spans="2:34" ht="15" thickBot="1" x14ac:dyDescent="0.35">
      <c r="B17" s="30"/>
      <c r="C17" s="30"/>
      <c r="D17" s="30"/>
      <c r="E17" s="30"/>
      <c r="F17" s="30"/>
      <c r="G17" s="30"/>
      <c r="H17" s="31"/>
      <c r="I17" s="31"/>
      <c r="J17" s="30"/>
      <c r="K17" s="30"/>
    </row>
    <row r="18" spans="2:34" ht="15" thickBot="1" x14ac:dyDescent="0.35">
      <c r="H18" s="27"/>
      <c r="I18" s="27"/>
      <c r="M18" s="52" t="s">
        <v>26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/>
      <c r="AC18"/>
      <c r="AD18"/>
      <c r="AE18"/>
      <c r="AF18"/>
      <c r="AG18"/>
      <c r="AH18"/>
    </row>
    <row r="19" spans="2:34" ht="58.2" thickBot="1" x14ac:dyDescent="0.35">
      <c r="H19" s="27"/>
      <c r="I19" s="27"/>
      <c r="M19" s="11" t="s">
        <v>4</v>
      </c>
      <c r="N19" s="12" t="s">
        <v>6</v>
      </c>
      <c r="O19" s="12" t="s">
        <v>7</v>
      </c>
      <c r="P19" s="12" t="s">
        <v>10</v>
      </c>
      <c r="Q19" s="12" t="s">
        <v>11</v>
      </c>
      <c r="R19" s="12" t="s">
        <v>12</v>
      </c>
      <c r="S19" s="48" t="s">
        <v>13</v>
      </c>
      <c r="T19" s="12" t="s">
        <v>14</v>
      </c>
      <c r="U19" s="48" t="s">
        <v>15</v>
      </c>
      <c r="V19" s="12" t="s">
        <v>18</v>
      </c>
      <c r="W19" s="13" t="s">
        <v>28</v>
      </c>
      <c r="X19" s="13" t="s">
        <v>36</v>
      </c>
      <c r="Y19" s="13" t="s">
        <v>37</v>
      </c>
      <c r="Z19" s="37" t="s">
        <v>38</v>
      </c>
      <c r="AA19" s="37" t="s">
        <v>39</v>
      </c>
      <c r="AB19"/>
      <c r="AC19"/>
      <c r="AD19"/>
      <c r="AE19"/>
      <c r="AF19"/>
      <c r="AG19"/>
      <c r="AH19"/>
    </row>
    <row r="20" spans="2:34" x14ac:dyDescent="0.3">
      <c r="H20" s="27"/>
      <c r="I20" s="27"/>
      <c r="M20" s="18">
        <v>28</v>
      </c>
      <c r="N20" s="19">
        <v>0.39595805000885997</v>
      </c>
      <c r="O20" s="19">
        <v>4.1159836054726296E-3</v>
      </c>
      <c r="P20" s="19">
        <f>N20-O20</f>
        <v>0.39184206640338737</v>
      </c>
      <c r="Q20" s="19">
        <f>P20/P20</f>
        <v>1</v>
      </c>
      <c r="R20" s="19">
        <f>P20/Q20</f>
        <v>0.39184206640338737</v>
      </c>
      <c r="S20" s="49">
        <f>R20/R20</f>
        <v>1</v>
      </c>
      <c r="T20" s="19"/>
      <c r="U20" s="49"/>
      <c r="V20" s="20"/>
      <c r="W20" s="20"/>
      <c r="X20" s="20"/>
      <c r="Y20" s="20"/>
      <c r="Z20" s="20"/>
      <c r="AA20" s="20"/>
      <c r="AB20"/>
      <c r="AC20"/>
      <c r="AD20"/>
      <c r="AE20"/>
      <c r="AF20"/>
      <c r="AG20"/>
      <c r="AH20"/>
    </row>
    <row r="21" spans="2:34" x14ac:dyDescent="0.3">
      <c r="H21" s="27"/>
      <c r="I21" s="27"/>
      <c r="M21" s="15">
        <v>29</v>
      </c>
      <c r="N21" s="16">
        <v>0.43912000000000001</v>
      </c>
      <c r="O21" s="16">
        <v>4.5243856457711402E-3</v>
      </c>
      <c r="P21" s="16">
        <f>N21-O21</f>
        <v>0.43459561435422889</v>
      </c>
      <c r="Q21" s="16">
        <f>Q24+(3*(Q20-Q24)/4)</f>
        <v>0.92961982007304811</v>
      </c>
      <c r="R21" s="16">
        <f>P21/Q21</f>
        <v>0.46749822343512321</v>
      </c>
      <c r="S21" s="50">
        <f>R21/$R$20</f>
        <v>1.193078190216184</v>
      </c>
      <c r="T21" s="16">
        <v>-8.7580072463768701</v>
      </c>
      <c r="U21" s="50">
        <f>T21/$O$4</f>
        <v>-0.44912857673727541</v>
      </c>
      <c r="V21" s="17"/>
      <c r="W21" s="17">
        <v>0.61623567028985504</v>
      </c>
      <c r="X21" s="17">
        <f>W21/Q21</f>
        <v>0.66288998683508293</v>
      </c>
      <c r="Y21" s="17">
        <f>X21/$O$2</f>
        <v>13.056726153931118</v>
      </c>
      <c r="Z21" s="17">
        <f>X21/$F$4</f>
        <v>1.517868845405872</v>
      </c>
      <c r="AA21" s="17" t="e">
        <f>X21/$L$4</f>
        <v>#REF!</v>
      </c>
      <c r="AB21"/>
      <c r="AC21"/>
      <c r="AD21"/>
      <c r="AE21"/>
      <c r="AF21"/>
      <c r="AG21"/>
      <c r="AH21"/>
    </row>
    <row r="22" spans="2:34" x14ac:dyDescent="0.3">
      <c r="H22" s="27"/>
      <c r="I22" s="27"/>
      <c r="M22" s="15">
        <v>30</v>
      </c>
      <c r="N22" s="16">
        <v>0.45505000000000001</v>
      </c>
      <c r="O22" s="16">
        <v>3.3345333149253698E-3</v>
      </c>
      <c r="P22" s="16">
        <f t="shared" ref="P22:P23" si="10">N22-O22</f>
        <v>0.45171546668507462</v>
      </c>
      <c r="Q22" s="16">
        <f>Q24+(2*(Q20-Q24)/4)</f>
        <v>0.85923964014609622</v>
      </c>
      <c r="R22" s="16">
        <f t="shared" ref="R22:R23" si="11">P22/Q22</f>
        <v>0.52571534829127486</v>
      </c>
      <c r="S22" s="50">
        <f>R22/$R$20</f>
        <v>1.341651122649169</v>
      </c>
      <c r="T22" s="16">
        <v>-31.6665192307692</v>
      </c>
      <c r="U22" s="50">
        <f t="shared" ref="U22:U23" si="12">T22/$O$4</f>
        <v>-1.6239240631163692</v>
      </c>
      <c r="V22" s="17"/>
      <c r="W22" s="17">
        <v>2.8460723961538399</v>
      </c>
      <c r="X22" s="17">
        <f>W22/Q22</f>
        <v>3.3123150552853025</v>
      </c>
      <c r="Y22" s="17">
        <f t="shared" ref="Y22:Y23" si="13">X22/$O$2</f>
        <v>65.241580761971676</v>
      </c>
      <c r="Z22" s="17">
        <f>X22/$F$4</f>
        <v>7.5844558349577165</v>
      </c>
      <c r="AA22" s="17" t="e">
        <f>X22/$L$4</f>
        <v>#REF!</v>
      </c>
      <c r="AB22"/>
      <c r="AC22"/>
      <c r="AD22"/>
      <c r="AE22"/>
      <c r="AF22"/>
      <c r="AG22"/>
      <c r="AH22"/>
    </row>
    <row r="23" spans="2:34" x14ac:dyDescent="0.3">
      <c r="H23" s="27"/>
      <c r="I23" s="27"/>
      <c r="M23" s="15">
        <v>31</v>
      </c>
      <c r="N23" s="16">
        <v>0.42103000000000002</v>
      </c>
      <c r="O23" s="16">
        <v>3.0890457815920401E-3</v>
      </c>
      <c r="P23" s="16">
        <f t="shared" si="10"/>
        <v>0.41794095421840799</v>
      </c>
      <c r="Q23" s="16">
        <f>Q24+(1*(Q20-Q24)/4)</f>
        <v>0.78885946021914433</v>
      </c>
      <c r="R23" s="16">
        <f t="shared" si="11"/>
        <v>0.52980407194749801</v>
      </c>
      <c r="S23" s="50">
        <f>R23/$R$20</f>
        <v>1.3520857441632714</v>
      </c>
      <c r="T23" s="16">
        <v>-52.736958333333298</v>
      </c>
      <c r="U23" s="50">
        <f t="shared" si="12"/>
        <v>-2.7044594017093999</v>
      </c>
      <c r="V23" s="17"/>
      <c r="W23" s="17">
        <v>5.2330562499999997</v>
      </c>
      <c r="X23" s="17">
        <f>W23/Q23</f>
        <v>6.6336990476684683</v>
      </c>
      <c r="Y23" s="17">
        <f t="shared" si="13"/>
        <v>130.66178939666079</v>
      </c>
      <c r="Z23" s="17">
        <f>X23/$F$4</f>
        <v>15.189677494343579</v>
      </c>
      <c r="AA23" s="17" t="e">
        <f>X23/$L$4</f>
        <v>#REF!</v>
      </c>
      <c r="AB23"/>
      <c r="AC23"/>
      <c r="AD23"/>
      <c r="AE23"/>
      <c r="AF23"/>
      <c r="AG23"/>
      <c r="AH23"/>
    </row>
    <row r="24" spans="2:34" x14ac:dyDescent="0.3">
      <c r="H24" s="27"/>
      <c r="I24" s="27"/>
      <c r="M24" s="21">
        <v>32</v>
      </c>
      <c r="N24" s="22">
        <v>0.28440333680895502</v>
      </c>
      <c r="O24" s="22">
        <v>2.87293095124378E-3</v>
      </c>
      <c r="P24" s="22">
        <f>N24-O24</f>
        <v>0.28153040585771122</v>
      </c>
      <c r="Q24" s="22">
        <f>P24/P20</f>
        <v>0.71847928029219243</v>
      </c>
      <c r="R24" s="22">
        <f>P24/Q24</f>
        <v>0.39184206640338737</v>
      </c>
      <c r="S24" s="50"/>
      <c r="T24" s="22"/>
      <c r="U24" s="50"/>
      <c r="V24" s="23"/>
      <c r="W24" s="23"/>
      <c r="X24" s="23"/>
      <c r="Y24" s="23"/>
      <c r="Z24" s="23"/>
      <c r="AA24" s="23"/>
      <c r="AB24"/>
      <c r="AC24"/>
      <c r="AD24"/>
      <c r="AE24"/>
      <c r="AF24"/>
      <c r="AG24"/>
      <c r="AH24"/>
    </row>
    <row r="25" spans="2:34" x14ac:dyDescent="0.3">
      <c r="H25" s="27"/>
      <c r="I25" s="27"/>
      <c r="M25" s="15">
        <v>33</v>
      </c>
      <c r="N25" s="16">
        <v>0.28741</v>
      </c>
      <c r="O25" s="16">
        <v>3.0077472298507399E-3</v>
      </c>
      <c r="P25" s="16">
        <f t="shared" ref="P25:P27" si="14">N25-O25</f>
        <v>0.28440225277014924</v>
      </c>
      <c r="Q25" s="16">
        <f>Q28+(3*(Q24-Q28)/4)</f>
        <v>0.68006558978365317</v>
      </c>
      <c r="R25" s="16">
        <f>P25/Q25</f>
        <v>0.41819826946489841</v>
      </c>
      <c r="S25" s="50">
        <f>R25/$R$20</f>
        <v>1.0672623113271822</v>
      </c>
      <c r="T25" s="16">
        <v>-3.5105406574394298</v>
      </c>
      <c r="U25" s="50">
        <f>T25/$O$4</f>
        <v>-0.18002772602253486</v>
      </c>
      <c r="V25" s="17"/>
      <c r="W25" s="17">
        <v>0.20408566522491201</v>
      </c>
      <c r="X25" s="17">
        <f>W25/Q25</f>
        <v>0.30009703224337086</v>
      </c>
      <c r="Y25" s="17">
        <f>X25/$O$2</f>
        <v>5.9109125909665323</v>
      </c>
      <c r="Z25" s="17">
        <f>X25/$F$4</f>
        <v>0.68715464841422857</v>
      </c>
      <c r="AA25" s="17" t="e">
        <f>X25/$L$4</f>
        <v>#REF!</v>
      </c>
      <c r="AB25"/>
      <c r="AC25"/>
      <c r="AD25"/>
      <c r="AE25"/>
      <c r="AF25"/>
      <c r="AG25"/>
      <c r="AH25"/>
    </row>
    <row r="26" spans="2:34" x14ac:dyDescent="0.3">
      <c r="H26" s="27"/>
      <c r="I26" s="27"/>
      <c r="M26" s="15">
        <v>34</v>
      </c>
      <c r="N26" s="16">
        <v>0.29049000000000003</v>
      </c>
      <c r="O26" s="16">
        <v>2.9433400845771101E-3</v>
      </c>
      <c r="P26" s="16">
        <f t="shared" si="14"/>
        <v>0.28754665991542294</v>
      </c>
      <c r="Q26" s="16">
        <f>Q28+(2*(Q24-Q28)/4)</f>
        <v>0.64165189927511379</v>
      </c>
      <c r="R26" s="16">
        <f t="shared" ref="R26:R27" si="15">P26/Q26</f>
        <v>0.44813497823394555</v>
      </c>
      <c r="S26" s="50">
        <f>R26/$R$20</f>
        <v>1.1436622472601159</v>
      </c>
      <c r="T26" s="16">
        <v>-17.583717532467599</v>
      </c>
      <c r="U26" s="50">
        <f t="shared" ref="U26:U27" si="16">T26/$O$4</f>
        <v>-0.90172910422910768</v>
      </c>
      <c r="V26" s="17"/>
      <c r="W26" s="17">
        <v>1.4145247077922001</v>
      </c>
      <c r="X26" s="17">
        <f>W26/Q26</f>
        <v>2.2045048247970827</v>
      </c>
      <c r="Y26" s="17">
        <f t="shared" ref="Y26:Y27" si="17">X26/$O$2</f>
        <v>43.421406830748133</v>
      </c>
      <c r="Z26" s="17">
        <f>X26/$F$4</f>
        <v>5.0478197884423519</v>
      </c>
      <c r="AA26" s="17" t="e">
        <f>X26/$L$4</f>
        <v>#REF!</v>
      </c>
      <c r="AB26"/>
      <c r="AC26"/>
      <c r="AD26"/>
      <c r="AE26"/>
      <c r="AF26"/>
      <c r="AG26"/>
      <c r="AH26"/>
    </row>
    <row r="27" spans="2:34" x14ac:dyDescent="0.3">
      <c r="M27" s="15">
        <v>35</v>
      </c>
      <c r="N27" s="16">
        <v>0.35049000000000002</v>
      </c>
      <c r="O27" s="16">
        <v>2.9139732144278598E-3</v>
      </c>
      <c r="P27" s="16">
        <f t="shared" si="14"/>
        <v>0.34757602678557215</v>
      </c>
      <c r="Q27" s="16">
        <f>Q28+(1*(Q24-Q28)/4)</f>
        <v>0.60323820876657441</v>
      </c>
      <c r="R27" s="16">
        <f t="shared" si="15"/>
        <v>0.57618370609556024</v>
      </c>
      <c r="S27" s="50">
        <f>R27/$R$20</f>
        <v>1.4704488249161074</v>
      </c>
      <c r="T27" s="16">
        <v>-84.978223684210406</v>
      </c>
      <c r="U27" s="50">
        <f t="shared" si="16"/>
        <v>-4.3578576248313032</v>
      </c>
      <c r="V27" s="17"/>
      <c r="W27" s="17">
        <v>8.1708438289473708</v>
      </c>
      <c r="X27" s="17">
        <f>W27/Q27</f>
        <v>13.544970643776169</v>
      </c>
      <c r="Y27" s="17">
        <f t="shared" si="17"/>
        <v>266.7908340314392</v>
      </c>
      <c r="Z27" s="17">
        <f>X27/$F$4</f>
        <v>31.014933639720002</v>
      </c>
      <c r="AA27" s="17" t="e">
        <f>X27/$L$4</f>
        <v>#REF!</v>
      </c>
      <c r="AB27"/>
      <c r="AC27"/>
      <c r="AD27"/>
      <c r="AE27"/>
      <c r="AF27"/>
      <c r="AG27"/>
      <c r="AH27"/>
    </row>
    <row r="28" spans="2:34" x14ac:dyDescent="0.3">
      <c r="M28" s="21">
        <v>36</v>
      </c>
      <c r="N28" s="22">
        <v>0.22419825087758599</v>
      </c>
      <c r="O28" s="22">
        <v>2.8762444880596999E-3</v>
      </c>
      <c r="P28" s="22">
        <f>N28-O28</f>
        <v>0.22132200638952629</v>
      </c>
      <c r="Q28" s="22">
        <f>P28/P20</f>
        <v>0.56482451825803515</v>
      </c>
      <c r="R28" s="22">
        <f>P28/Q28</f>
        <v>0.39184206640338737</v>
      </c>
      <c r="S28" s="50"/>
      <c r="T28" s="22"/>
      <c r="U28" s="50"/>
      <c r="V28" s="23"/>
      <c r="W28" s="23"/>
      <c r="X28" s="23"/>
      <c r="Y28" s="23"/>
      <c r="Z28" s="23"/>
      <c r="AA28" s="23"/>
      <c r="AB28"/>
      <c r="AC28"/>
      <c r="AD28"/>
      <c r="AE28"/>
      <c r="AF28"/>
      <c r="AG28"/>
      <c r="AH28"/>
    </row>
    <row r="29" spans="2:34" x14ac:dyDescent="0.3">
      <c r="M29" s="15">
        <v>37</v>
      </c>
      <c r="N29" s="16">
        <v>0.28905999999999998</v>
      </c>
      <c r="O29" s="16">
        <v>3.0063240179104399E-3</v>
      </c>
      <c r="P29" s="16">
        <f t="shared" ref="P29:P31" si="18">N29-O29</f>
        <v>0.28605367598208953</v>
      </c>
      <c r="Q29" s="16">
        <f>Q32+(3*(Q28-Q32)/4)</f>
        <v>0.53518018240807774</v>
      </c>
      <c r="R29" s="16">
        <f>P29/Q29</f>
        <v>0.53449975426028029</v>
      </c>
      <c r="S29" s="50">
        <f>R29/$R$20</f>
        <v>1.3640693536717723</v>
      </c>
      <c r="T29" s="16">
        <v>-43.995504385964999</v>
      </c>
      <c r="U29" s="50">
        <f>T29/$O$4</f>
        <v>-2.2561797121007694</v>
      </c>
      <c r="V29" s="17"/>
      <c r="W29" s="17">
        <v>3.63798376754385</v>
      </c>
      <c r="X29" s="17">
        <f>W29/Q29</f>
        <v>6.7976802712957483</v>
      </c>
      <c r="Y29" s="17">
        <f>X29/$O$2</f>
        <v>133.8916736516791</v>
      </c>
      <c r="Z29" s="17">
        <f>X29/$F$4</f>
        <v>15.565157582319783</v>
      </c>
      <c r="AA29" s="17" t="e">
        <f>X29/$L$4</f>
        <v>#REF!</v>
      </c>
      <c r="AB29"/>
      <c r="AC29"/>
      <c r="AD29"/>
      <c r="AE29"/>
      <c r="AF29"/>
      <c r="AG29"/>
      <c r="AH29"/>
    </row>
    <row r="30" spans="2:34" x14ac:dyDescent="0.3">
      <c r="H30"/>
      <c r="I30"/>
      <c r="M30" s="15">
        <v>38</v>
      </c>
      <c r="N30" s="16">
        <v>0.27385999999999999</v>
      </c>
      <c r="O30" s="16">
        <v>2.8842928293532299E-3</v>
      </c>
      <c r="P30" s="16">
        <f t="shared" si="18"/>
        <v>0.27097570717064678</v>
      </c>
      <c r="Q30" s="16">
        <f>Q32+(2*(Q28-Q32)/4)</f>
        <v>0.50553584655812034</v>
      </c>
      <c r="R30" s="16">
        <f t="shared" ref="R30:R32" si="19">P30/Q30</f>
        <v>0.53601680081749314</v>
      </c>
      <c r="S30" s="50">
        <f>R30/$R$20</f>
        <v>1.3679409302259116</v>
      </c>
      <c r="T30" s="16">
        <v>-66.908266129032299</v>
      </c>
      <c r="U30" s="50">
        <f t="shared" ref="U30:U31" si="20">T30/$O$4</f>
        <v>-3.4311931348221694</v>
      </c>
      <c r="V30" s="17"/>
      <c r="W30" s="17">
        <v>5.67840279032258</v>
      </c>
      <c r="X30" s="17">
        <f>W30/Q30</f>
        <v>11.232443414217407</v>
      </c>
      <c r="Y30" s="17">
        <f t="shared" ref="Y30:Y31" si="21">X30/$O$2</f>
        <v>221.24174540510944</v>
      </c>
      <c r="Z30" s="17">
        <f>X30/$F$4</f>
        <v>25.719766861505775</v>
      </c>
      <c r="AA30" s="17" t="e">
        <f>X30/$L$4</f>
        <v>#REF!</v>
      </c>
      <c r="AB30"/>
      <c r="AC30"/>
      <c r="AD30"/>
      <c r="AE30"/>
      <c r="AF30"/>
      <c r="AG30"/>
      <c r="AH30"/>
    </row>
    <row r="31" spans="2:34" x14ac:dyDescent="0.3">
      <c r="H31"/>
      <c r="I31"/>
      <c r="M31" s="15">
        <v>39</v>
      </c>
      <c r="N31" s="16">
        <v>0.28238999999999997</v>
      </c>
      <c r="O31" s="16">
        <v>2.8836599666666601E-3</v>
      </c>
      <c r="P31" s="16">
        <f t="shared" si="18"/>
        <v>0.2795063400333333</v>
      </c>
      <c r="Q31" s="16">
        <f>Q32+(1*(Q28-Q32)/4)</f>
        <v>0.47589151070816288</v>
      </c>
      <c r="R31" s="16">
        <f t="shared" si="19"/>
        <v>0.58733205729475302</v>
      </c>
      <c r="S31" s="50">
        <f>R31/$R$20</f>
        <v>1.4988999590720709</v>
      </c>
      <c r="T31" s="16">
        <v>-106.47293478260799</v>
      </c>
      <c r="U31" s="50">
        <f t="shared" si="20"/>
        <v>-5.4601505016722047</v>
      </c>
      <c r="V31" s="17"/>
      <c r="W31" s="17">
        <v>8.7882318152173795</v>
      </c>
      <c r="X31" s="17">
        <f>W31/Q31</f>
        <v>18.466880827816869</v>
      </c>
      <c r="Y31" s="17">
        <f t="shared" si="21"/>
        <v>363.73608091031844</v>
      </c>
      <c r="Z31" s="17">
        <f>X31/$F$4</f>
        <v>42.284999980456398</v>
      </c>
      <c r="AA31" s="17" t="e">
        <f>X31/$L$4</f>
        <v>#REF!</v>
      </c>
    </row>
    <row r="32" spans="2:34" ht="15" thickBot="1" x14ac:dyDescent="0.35">
      <c r="M32" s="24">
        <v>40</v>
      </c>
      <c r="N32" s="25">
        <v>0.177616257904705</v>
      </c>
      <c r="O32" s="25">
        <v>2.7578427815920402E-3</v>
      </c>
      <c r="P32" s="25">
        <f>N32-O32</f>
        <v>0.17485841512311295</v>
      </c>
      <c r="Q32" s="25">
        <f>P32/P20</f>
        <v>0.44624717485820548</v>
      </c>
      <c r="R32" s="25">
        <f t="shared" si="19"/>
        <v>0.39184206640338737</v>
      </c>
      <c r="S32" s="51">
        <f>R32/R24</f>
        <v>1</v>
      </c>
      <c r="T32" s="25"/>
      <c r="U32" s="51"/>
      <c r="V32" s="26"/>
      <c r="W32" s="26"/>
      <c r="X32" s="26"/>
      <c r="Y32" s="26"/>
      <c r="Z32" s="26"/>
      <c r="AA32" s="26"/>
    </row>
    <row r="33" spans="2:9" ht="15" thickBot="1" x14ac:dyDescent="0.35">
      <c r="B33" s="52" t="s">
        <v>27</v>
      </c>
      <c r="C33" s="53"/>
      <c r="D33" s="53"/>
      <c r="E33" s="53"/>
      <c r="F33" s="53"/>
      <c r="G33" s="53"/>
      <c r="H33" s="53"/>
      <c r="I33" s="54"/>
    </row>
    <row r="34" spans="2:9" ht="29.4" thickBot="1" x14ac:dyDescent="0.35">
      <c r="B34" s="11" t="s">
        <v>4</v>
      </c>
      <c r="C34" s="12" t="s">
        <v>5</v>
      </c>
      <c r="D34" s="12" t="s">
        <v>17</v>
      </c>
      <c r="E34" s="12" t="s">
        <v>6</v>
      </c>
      <c r="F34" s="12" t="s">
        <v>7</v>
      </c>
      <c r="G34" s="13" t="s">
        <v>10</v>
      </c>
      <c r="H34" s="12" t="s">
        <v>24</v>
      </c>
      <c r="I34" s="13" t="s">
        <v>25</v>
      </c>
    </row>
    <row r="35" spans="2:9" ht="15" thickBot="1" x14ac:dyDescent="0.35">
      <c r="B35" s="1">
        <v>12</v>
      </c>
      <c r="D35" s="1">
        <v>1</v>
      </c>
      <c r="E35" s="1">
        <v>0.17758529619999999</v>
      </c>
      <c r="F35" s="1">
        <v>8.9538465149253694E-3</v>
      </c>
      <c r="G35" s="1">
        <f>E35-F35</f>
        <v>0.16863144968507462</v>
      </c>
      <c r="H35" s="1">
        <v>0.02</v>
      </c>
      <c r="I35" s="1">
        <v>2.5000000000000001E-2</v>
      </c>
    </row>
    <row r="36" spans="2:9" ht="15" thickBot="1" x14ac:dyDescent="0.35">
      <c r="B36" s="52" t="s">
        <v>23</v>
      </c>
      <c r="C36" s="53"/>
      <c r="D36" s="53"/>
      <c r="E36" s="53"/>
      <c r="F36" s="53"/>
      <c r="G36" s="54"/>
    </row>
    <row r="37" spans="2:9" ht="29.4" thickBot="1" x14ac:dyDescent="0.35">
      <c r="B37" s="11" t="s">
        <v>4</v>
      </c>
      <c r="C37" s="12" t="s">
        <v>5</v>
      </c>
      <c r="D37" s="12" t="s">
        <v>17</v>
      </c>
      <c r="E37" s="12" t="s">
        <v>6</v>
      </c>
      <c r="F37" s="12" t="s">
        <v>7</v>
      </c>
      <c r="G37" s="13" t="s">
        <v>10</v>
      </c>
    </row>
    <row r="38" spans="2:9" x14ac:dyDescent="0.3">
      <c r="B38" s="1">
        <v>13</v>
      </c>
      <c r="D38" s="1">
        <v>1</v>
      </c>
      <c r="E38" s="19">
        <v>0.44602704627831302</v>
      </c>
      <c r="F38" s="19">
        <v>9.3028926457711398E-3</v>
      </c>
      <c r="G38" s="1">
        <f>E38-F38</f>
        <v>0.43672415363254186</v>
      </c>
    </row>
  </sheetData>
  <mergeCells count="5">
    <mergeCell ref="B6:K6"/>
    <mergeCell ref="M6:V6"/>
    <mergeCell ref="B33:I33"/>
    <mergeCell ref="B36:G36"/>
    <mergeCell ref="M18:AA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opLeftCell="L10" zoomScaleNormal="90" workbookViewId="0">
      <selection activeCell="AE22" sqref="AE22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16384" width="8.6640625" style="1"/>
  </cols>
  <sheetData>
    <row r="1" spans="1:23" ht="15" thickBot="1" x14ac:dyDescent="0.35"/>
    <row r="2" spans="1:23" ht="16.2" thickBot="1" x14ac:dyDescent="0.35">
      <c r="B2" s="8" t="s">
        <v>0</v>
      </c>
      <c r="C2" s="2">
        <v>44782</v>
      </c>
      <c r="E2" s="8" t="s">
        <v>31</v>
      </c>
      <c r="F2" s="3" t="s">
        <v>33</v>
      </c>
      <c r="H2" s="8" t="s">
        <v>1</v>
      </c>
      <c r="I2" s="4">
        <v>250</v>
      </c>
      <c r="K2" s="8" t="s">
        <v>2</v>
      </c>
      <c r="L2" s="2" t="s">
        <v>29</v>
      </c>
      <c r="N2" s="8" t="s">
        <v>3</v>
      </c>
      <c r="O2" s="3">
        <v>3.8899999999999997E-2</v>
      </c>
    </row>
    <row r="3" spans="1:2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3" ht="16.2" thickBot="1" x14ac:dyDescent="0.35">
      <c r="B4" s="8" t="s">
        <v>19</v>
      </c>
      <c r="C4" s="29">
        <f>G35</f>
        <v>0.13736388971094526</v>
      </c>
      <c r="E4" s="8" t="s">
        <v>20</v>
      </c>
      <c r="F4" s="3">
        <f>G38</f>
        <v>0.33527957360995836</v>
      </c>
      <c r="H4" s="8"/>
      <c r="I4" s="4"/>
      <c r="K4" s="8" t="s">
        <v>40</v>
      </c>
      <c r="L4" s="38" t="e">
        <f>#REF!</f>
        <v>#REF!</v>
      </c>
      <c r="N4" s="8" t="s">
        <v>9</v>
      </c>
      <c r="O4" s="3">
        <v>18.5</v>
      </c>
    </row>
    <row r="5" spans="1:23" ht="15" thickBot="1" x14ac:dyDescent="0.35"/>
    <row r="6" spans="1:23" ht="15" thickBot="1" x14ac:dyDescent="0.35">
      <c r="B6" s="52" t="s">
        <v>8</v>
      </c>
      <c r="C6" s="53"/>
      <c r="D6" s="53"/>
      <c r="E6" s="53"/>
      <c r="F6" s="53"/>
      <c r="G6" s="53"/>
      <c r="H6" s="53"/>
      <c r="I6" s="53"/>
      <c r="J6" s="53"/>
      <c r="K6" s="54"/>
      <c r="M6" s="52" t="s">
        <v>16</v>
      </c>
      <c r="N6" s="53"/>
      <c r="O6" s="53"/>
      <c r="P6" s="53"/>
      <c r="Q6" s="53"/>
      <c r="R6" s="53"/>
      <c r="S6" s="53"/>
      <c r="T6" s="53"/>
      <c r="U6" s="53"/>
      <c r="V6" s="54"/>
      <c r="W6"/>
    </row>
    <row r="7" spans="1:2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24</v>
      </c>
      <c r="K7" s="13" t="s">
        <v>25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W7"/>
    </row>
    <row r="8" spans="1:23" x14ac:dyDescent="0.3">
      <c r="B8" s="1">
        <v>2</v>
      </c>
      <c r="C8" s="1">
        <v>15</v>
      </c>
      <c r="D8" s="1">
        <f t="shared" ref="D8:D15" si="0">C8/$C$16</f>
        <v>0.78947368421052633</v>
      </c>
      <c r="E8" s="1">
        <v>8.9879517699999897E-2</v>
      </c>
      <c r="F8" s="1">
        <v>4.8440663646766198E-3</v>
      </c>
      <c r="G8" s="1">
        <f>E8-F8</f>
        <v>8.5035451335323281E-2</v>
      </c>
      <c r="H8" s="27">
        <f t="shared" ref="H8:H14" si="1">F8/$G$16</f>
        <v>3.5580272652079949E-2</v>
      </c>
      <c r="I8" s="27">
        <f t="shared" ref="I8:I15" si="2">G8/$G$16</f>
        <v>0.62459601413934385</v>
      </c>
      <c r="M8" s="18">
        <v>15</v>
      </c>
      <c r="N8" s="19">
        <v>0.342968674646774</v>
      </c>
      <c r="O8" s="19">
        <v>1.0540736577611899E-2</v>
      </c>
      <c r="P8" s="19">
        <f>N8-O8</f>
        <v>0.3324279380691621</v>
      </c>
      <c r="Q8" s="19">
        <f>P8/P8</f>
        <v>1</v>
      </c>
      <c r="R8" s="19">
        <f t="shared" ref="R8:R16" si="3">P8/Q8</f>
        <v>0.3324279380691621</v>
      </c>
      <c r="S8" s="19">
        <f>R8/R8</f>
        <v>1</v>
      </c>
      <c r="T8" s="19"/>
      <c r="U8" s="19"/>
      <c r="V8" s="20"/>
      <c r="W8"/>
    </row>
    <row r="9" spans="1:23" x14ac:dyDescent="0.3">
      <c r="B9" s="1">
        <v>3</v>
      </c>
      <c r="C9" s="1">
        <v>15.5</v>
      </c>
      <c r="D9" s="1">
        <f t="shared" si="0"/>
        <v>0.81578947368421051</v>
      </c>
      <c r="E9" s="1">
        <v>0.1023816982</v>
      </c>
      <c r="F9" s="1">
        <v>5.7229201527363204E-3</v>
      </c>
      <c r="G9" s="1">
        <f t="shared" ref="G9:G14" si="4">E9-F9</f>
        <v>9.665877804726368E-2</v>
      </c>
      <c r="H9" s="27">
        <f t="shared" si="1"/>
        <v>4.2035563526808692E-2</v>
      </c>
      <c r="I9" s="27">
        <f t="shared" si="2"/>
        <v>0.70997080102310117</v>
      </c>
      <c r="M9" s="15">
        <v>16</v>
      </c>
      <c r="N9" s="16">
        <v>0.27076270990909101</v>
      </c>
      <c r="O9" s="16">
        <v>9.3511972756218902E-3</v>
      </c>
      <c r="P9" s="16">
        <f>N9-O9</f>
        <v>0.26141151263346912</v>
      </c>
      <c r="Q9" s="16">
        <f>Q12+(3*(Q8-Q12)/4)</f>
        <v>0.98087160495987036</v>
      </c>
      <c r="R9" s="16">
        <f>P9/Q9</f>
        <v>0.26650940990810318</v>
      </c>
      <c r="S9" s="16">
        <f>R9/$R$8</f>
        <v>0.80170581165971533</v>
      </c>
      <c r="T9" s="16">
        <v>8.6304181818181593</v>
      </c>
      <c r="U9" s="16">
        <f>T9/O4</f>
        <v>0.46650909090908971</v>
      </c>
      <c r="V9" s="17"/>
      <c r="W9"/>
    </row>
    <row r="10" spans="1:23" x14ac:dyDescent="0.3">
      <c r="B10" s="1">
        <v>4</v>
      </c>
      <c r="C10" s="1">
        <v>16</v>
      </c>
      <c r="D10" s="1">
        <f t="shared" si="0"/>
        <v>0.84210526315789469</v>
      </c>
      <c r="E10" s="1">
        <v>0.10844242</v>
      </c>
      <c r="F10" s="1">
        <v>7.00812476716417E-3</v>
      </c>
      <c r="G10" s="1">
        <f t="shared" si="4"/>
        <v>0.10143429523283583</v>
      </c>
      <c r="H10" s="27">
        <f t="shared" si="1"/>
        <v>5.1475551989499144E-2</v>
      </c>
      <c r="I10" s="27">
        <f t="shared" si="2"/>
        <v>0.74504757139032418</v>
      </c>
      <c r="M10" s="15">
        <v>17</v>
      </c>
      <c r="N10" s="16">
        <v>0.20492654968354401</v>
      </c>
      <c r="O10" s="16">
        <v>8.6223251393034803E-3</v>
      </c>
      <c r="P10" s="16">
        <f t="shared" ref="P10:P11" si="5">N10-O10</f>
        <v>0.19630422454424054</v>
      </c>
      <c r="Q10" s="16">
        <f>Q12+(2*(Q8-Q12)/4)</f>
        <v>0.96174320991974072</v>
      </c>
      <c r="R10" s="16">
        <f t="shared" si="3"/>
        <v>0.20411293006230061</v>
      </c>
      <c r="S10" s="16">
        <f t="shared" ref="S10:S11" si="6">R10/$R$8</f>
        <v>0.61400654604377636</v>
      </c>
      <c r="T10" s="16">
        <v>19.727582278480899</v>
      </c>
      <c r="U10" s="16">
        <f>T10/O4</f>
        <v>1.0663557988368053</v>
      </c>
      <c r="V10" s="17"/>
      <c r="W10"/>
    </row>
    <row r="11" spans="1:23" x14ac:dyDescent="0.3">
      <c r="B11" s="1">
        <v>5</v>
      </c>
      <c r="C11" s="1">
        <v>16.5</v>
      </c>
      <c r="D11" s="1">
        <f t="shared" si="0"/>
        <v>0.86842105263157898</v>
      </c>
      <c r="E11" s="1">
        <v>0.1131704161</v>
      </c>
      <c r="F11" s="1">
        <v>8.4331998124378103E-3</v>
      </c>
      <c r="G11" s="1">
        <f t="shared" si="4"/>
        <v>0.10473721628756219</v>
      </c>
      <c r="H11" s="27">
        <f t="shared" si="1"/>
        <v>6.1942906241755809E-2</v>
      </c>
      <c r="I11" s="27">
        <f t="shared" si="2"/>
        <v>0.76930793919461715</v>
      </c>
      <c r="M11" s="15">
        <v>18</v>
      </c>
      <c r="N11" s="16">
        <v>0.13725601074090901</v>
      </c>
      <c r="O11" s="16">
        <v>8.6767892437810898E-3</v>
      </c>
      <c r="P11" s="16">
        <f t="shared" si="5"/>
        <v>0.12857922149712792</v>
      </c>
      <c r="Q11" s="16">
        <f>Q12+(1*(Q8-Q12)/4)</f>
        <v>0.94261481487961107</v>
      </c>
      <c r="R11" s="16">
        <f t="shared" si="3"/>
        <v>0.13640696015747408</v>
      </c>
      <c r="S11" s="16">
        <f t="shared" si="6"/>
        <v>0.41033542773139131</v>
      </c>
      <c r="T11" s="16">
        <v>38.206499999999998</v>
      </c>
      <c r="U11" s="16">
        <f>T11/O4</f>
        <v>2.065216216216216</v>
      </c>
      <c r="V11" s="17"/>
      <c r="W11"/>
    </row>
    <row r="12" spans="1:23" x14ac:dyDescent="0.3">
      <c r="B12" s="1">
        <v>6</v>
      </c>
      <c r="C12" s="1">
        <v>17</v>
      </c>
      <c r="D12" s="1">
        <f t="shared" si="0"/>
        <v>0.89473684210526316</v>
      </c>
      <c r="E12" s="1">
        <v>0.123832124</v>
      </c>
      <c r="F12" s="1">
        <v>9.9493628522388002E-3</v>
      </c>
      <c r="G12" s="1">
        <f t="shared" si="4"/>
        <v>0.11388276114776121</v>
      </c>
      <c r="H12" s="27">
        <f t="shared" si="1"/>
        <v>7.3079313194084353E-2</v>
      </c>
      <c r="I12" s="27">
        <f t="shared" si="2"/>
        <v>0.8364831088104927</v>
      </c>
      <c r="M12" s="21">
        <v>19</v>
      </c>
      <c r="N12" s="22">
        <v>0.31572678566818102</v>
      </c>
      <c r="O12" s="22">
        <v>8.7340992860696492E-3</v>
      </c>
      <c r="P12" s="22">
        <f>N12-O12</f>
        <v>0.30699268638211136</v>
      </c>
      <c r="Q12" s="22">
        <f>P12/P8</f>
        <v>0.92348641983948143</v>
      </c>
      <c r="R12" s="22">
        <f t="shared" si="3"/>
        <v>0.3324279380691621</v>
      </c>
      <c r="S12" s="22">
        <f>R12/R8</f>
        <v>1</v>
      </c>
      <c r="T12" s="22"/>
      <c r="U12" s="22"/>
      <c r="V12" s="23"/>
      <c r="W12"/>
    </row>
    <row r="13" spans="1:23" x14ac:dyDescent="0.3">
      <c r="B13" s="1">
        <v>7</v>
      </c>
      <c r="C13" s="1">
        <v>17.5</v>
      </c>
      <c r="D13" s="1">
        <f t="shared" si="0"/>
        <v>0.92105263157894735</v>
      </c>
      <c r="E13" s="1">
        <v>0.12827454299999999</v>
      </c>
      <c r="F13" s="1">
        <v>1.18669849134328E-2</v>
      </c>
      <c r="G13" s="1">
        <f t="shared" si="4"/>
        <v>0.11640755808656719</v>
      </c>
      <c r="H13" s="27">
        <f t="shared" si="1"/>
        <v>8.7164486815664355E-2</v>
      </c>
      <c r="I13" s="27">
        <f t="shared" si="2"/>
        <v>0.85502805776679192</v>
      </c>
      <c r="M13" s="15">
        <v>20</v>
      </c>
      <c r="N13" s="16">
        <v>6.5832339883333299E-2</v>
      </c>
      <c r="O13" s="16">
        <v>8.6295870199004903E-3</v>
      </c>
      <c r="P13" s="16">
        <f t="shared" ref="P13:P15" si="7">N13-O13</f>
        <v>5.7202752863432807E-2</v>
      </c>
      <c r="Q13" s="16">
        <f>Q16+(3*(Q12-Q16)/4)</f>
        <v>0.90095648446623733</v>
      </c>
      <c r="R13" s="16">
        <f>P13/Q13</f>
        <v>6.3491138417547444E-2</v>
      </c>
      <c r="S13" s="16">
        <f t="shared" ref="S13:S15" si="8">R13/$R$8</f>
        <v>0.19099218551341501</v>
      </c>
      <c r="T13" s="16">
        <v>75.0072499999999</v>
      </c>
      <c r="U13" s="16">
        <f>T13/O4</f>
        <v>4.0544459459459405</v>
      </c>
      <c r="V13" s="17"/>
      <c r="W13"/>
    </row>
    <row r="14" spans="1:23" x14ac:dyDescent="0.3">
      <c r="B14" s="1">
        <v>8</v>
      </c>
      <c r="C14" s="1">
        <v>18</v>
      </c>
      <c r="D14" s="1">
        <f t="shared" si="0"/>
        <v>0.94736842105263153</v>
      </c>
      <c r="E14" s="1">
        <v>0.137825695</v>
      </c>
      <c r="F14" s="1">
        <v>1.40345099646766E-2</v>
      </c>
      <c r="G14" s="1">
        <f t="shared" si="4"/>
        <v>0.1237911850353234</v>
      </c>
      <c r="H14" s="27">
        <f t="shared" si="1"/>
        <v>0.10308522912131118</v>
      </c>
      <c r="I14" s="27">
        <f t="shared" si="2"/>
        <v>0.90926172019423246</v>
      </c>
      <c r="M14" s="15">
        <v>21</v>
      </c>
      <c r="N14" s="16">
        <v>3.6170217452380901E-2</v>
      </c>
      <c r="O14" s="16">
        <v>8.6717355776119304E-3</v>
      </c>
      <c r="P14" s="16">
        <f t="shared" si="7"/>
        <v>2.7498481874768971E-2</v>
      </c>
      <c r="Q14" s="16">
        <f>Q16+(2*(Q12-Q16)/4)</f>
        <v>0.87842654909299323</v>
      </c>
      <c r="R14" s="16">
        <f t="shared" si="3"/>
        <v>3.1304247239751733E-2</v>
      </c>
      <c r="S14" s="16">
        <f t="shared" si="8"/>
        <v>9.4168520917874352E-2</v>
      </c>
      <c r="T14" s="16">
        <v>112.592095238095</v>
      </c>
      <c r="U14" s="16">
        <f>T14/O4</f>
        <v>6.0860592020591895</v>
      </c>
      <c r="V14" s="17"/>
      <c r="W14"/>
    </row>
    <row r="15" spans="1:23" x14ac:dyDescent="0.3">
      <c r="B15" s="1">
        <v>9</v>
      </c>
      <c r="C15" s="1">
        <v>18.5</v>
      </c>
      <c r="D15" s="1">
        <f t="shared" si="0"/>
        <v>0.97368421052631582</v>
      </c>
      <c r="E15" s="1">
        <v>0.143854762</v>
      </c>
      <c r="F15" s="1">
        <v>1.75568661915422E-2</v>
      </c>
      <c r="G15" s="1">
        <f>E15-F15</f>
        <v>0.12629789580845779</v>
      </c>
      <c r="H15" s="27">
        <f>F15/$G$16</f>
        <v>0.12895737568055762</v>
      </c>
      <c r="I15" s="27">
        <f t="shared" si="2"/>
        <v>0.92767382400404097</v>
      </c>
      <c r="M15" s="15">
        <v>22</v>
      </c>
      <c r="N15" s="16">
        <v>2.17973773785714E-2</v>
      </c>
      <c r="O15" s="16">
        <v>8.9726345651741195E-3</v>
      </c>
      <c r="P15" s="16">
        <f t="shared" si="7"/>
        <v>1.282474281339728E-2</v>
      </c>
      <c r="Q15" s="16">
        <f>Q16+(1*(Q12-Q16)/4)</f>
        <v>0.85589661371974912</v>
      </c>
      <c r="R15" s="16">
        <f t="shared" si="3"/>
        <v>1.4983985925193245E-2</v>
      </c>
      <c r="S15" s="16">
        <f t="shared" si="8"/>
        <v>4.5074388188383267E-2</v>
      </c>
      <c r="T15" s="16">
        <v>137.471053571428</v>
      </c>
      <c r="U15" s="16">
        <f>T15/O4</f>
        <v>7.4308677606177298</v>
      </c>
      <c r="V15" s="17"/>
      <c r="W15"/>
    </row>
    <row r="16" spans="1:23" ht="15" thickBot="1" x14ac:dyDescent="0.35">
      <c r="A16" s="28"/>
      <c r="B16" s="28">
        <v>10</v>
      </c>
      <c r="C16" s="1">
        <v>19</v>
      </c>
      <c r="D16" s="1">
        <f>C16/$C$16</f>
        <v>1</v>
      </c>
      <c r="E16" s="1">
        <v>0.15883197660000001</v>
      </c>
      <c r="F16" s="1">
        <v>2.26872535945273E-2</v>
      </c>
      <c r="G16" s="1">
        <f t="shared" ref="G16:G17" si="9">E16-F16</f>
        <v>0.1361447230054727</v>
      </c>
      <c r="H16" s="27">
        <f>F16/$G$16</f>
        <v>0.16664071213112921</v>
      </c>
      <c r="I16" s="27">
        <f>G16/$G$16</f>
        <v>1</v>
      </c>
      <c r="J16" s="28"/>
      <c r="K16" s="28"/>
      <c r="L16" s="28"/>
      <c r="M16" s="24">
        <v>23</v>
      </c>
      <c r="N16" s="25">
        <v>0.28591338408852401</v>
      </c>
      <c r="O16" s="25">
        <v>8.8790175502487505E-3</v>
      </c>
      <c r="P16" s="25">
        <f>N16-O16</f>
        <v>0.27703436653827529</v>
      </c>
      <c r="Q16" s="25">
        <f>P16/P8</f>
        <v>0.83336667834650502</v>
      </c>
      <c r="R16" s="25">
        <f t="shared" si="3"/>
        <v>0.3324279380691621</v>
      </c>
      <c r="S16" s="25">
        <f>R16/R8</f>
        <v>1</v>
      </c>
      <c r="T16" s="25"/>
      <c r="U16" s="25"/>
      <c r="V16" s="26"/>
      <c r="W16"/>
    </row>
    <row r="17" spans="2:34" ht="15" thickBot="1" x14ac:dyDescent="0.35">
      <c r="B17" s="1">
        <v>11</v>
      </c>
      <c r="C17" s="1">
        <v>19.5</v>
      </c>
      <c r="D17" s="1">
        <f>C17/$C$16</f>
        <v>1.0263157894736843</v>
      </c>
      <c r="E17" s="1">
        <v>0.1623859118</v>
      </c>
      <c r="F17" s="1">
        <v>3.3116645476616899E-2</v>
      </c>
      <c r="G17" s="1">
        <f t="shared" si="9"/>
        <v>0.12926926632338309</v>
      </c>
      <c r="H17" s="27">
        <f>F17/$G$16</f>
        <v>0.24324589852289527</v>
      </c>
      <c r="I17" s="27">
        <f>G17/$G$16</f>
        <v>0.94949891167053735</v>
      </c>
    </row>
    <row r="18" spans="2:34" ht="15" thickBot="1" x14ac:dyDescent="0.35">
      <c r="H18" s="27"/>
      <c r="I18" s="27"/>
      <c r="M18" s="52" t="s">
        <v>26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/>
      <c r="AC18"/>
      <c r="AD18"/>
      <c r="AE18"/>
      <c r="AF18"/>
      <c r="AG18"/>
      <c r="AH18"/>
    </row>
    <row r="19" spans="2:34" ht="58.2" thickBot="1" x14ac:dyDescent="0.35">
      <c r="H19" s="27"/>
      <c r="I19" s="27"/>
      <c r="M19" s="11" t="s">
        <v>4</v>
      </c>
      <c r="N19" s="12" t="s">
        <v>6</v>
      </c>
      <c r="O19" s="12" t="s">
        <v>7</v>
      </c>
      <c r="P19" s="12" t="s">
        <v>10</v>
      </c>
      <c r="Q19" s="12" t="s">
        <v>11</v>
      </c>
      <c r="R19" s="12" t="s">
        <v>12</v>
      </c>
      <c r="S19" s="48" t="s">
        <v>13</v>
      </c>
      <c r="T19" s="12" t="s">
        <v>14</v>
      </c>
      <c r="U19" s="48" t="s">
        <v>15</v>
      </c>
      <c r="V19" s="12" t="s">
        <v>18</v>
      </c>
      <c r="W19" s="13" t="s">
        <v>28</v>
      </c>
      <c r="X19" s="13" t="s">
        <v>36</v>
      </c>
      <c r="Y19" s="13" t="s">
        <v>37</v>
      </c>
      <c r="Z19" s="37" t="s">
        <v>38</v>
      </c>
      <c r="AA19" s="37" t="s">
        <v>39</v>
      </c>
      <c r="AB19"/>
      <c r="AC19"/>
      <c r="AD19"/>
      <c r="AE19"/>
      <c r="AF19"/>
      <c r="AG19"/>
      <c r="AH19"/>
    </row>
    <row r="20" spans="2:34" x14ac:dyDescent="0.3">
      <c r="H20" s="27"/>
      <c r="I20" s="27"/>
      <c r="M20" s="18">
        <v>31</v>
      </c>
      <c r="N20" s="19">
        <v>0.26435687198960001</v>
      </c>
      <c r="O20" s="19">
        <v>6.2749917442786098E-3</v>
      </c>
      <c r="P20" s="19">
        <f>N20-O20</f>
        <v>0.25808188024532142</v>
      </c>
      <c r="Q20" s="19">
        <f>P20/P20</f>
        <v>1</v>
      </c>
      <c r="R20" s="19">
        <f>P20/Q20</f>
        <v>0.25808188024532142</v>
      </c>
      <c r="S20" s="49">
        <f>R20/R20</f>
        <v>1</v>
      </c>
      <c r="T20" s="19"/>
      <c r="U20" s="49"/>
      <c r="V20" s="20"/>
      <c r="W20" s="20"/>
      <c r="X20" s="20"/>
      <c r="Y20" s="20"/>
      <c r="Z20" s="20"/>
      <c r="AA20" s="20"/>
      <c r="AB20"/>
      <c r="AC20"/>
      <c r="AD20"/>
      <c r="AE20"/>
      <c r="AF20"/>
      <c r="AG20"/>
      <c r="AH20"/>
    </row>
    <row r="21" spans="2:34" x14ac:dyDescent="0.3">
      <c r="H21" s="27"/>
      <c r="I21" s="27"/>
      <c r="M21" s="15">
        <v>32</v>
      </c>
      <c r="N21" s="16">
        <v>0.26712999999999998</v>
      </c>
      <c r="O21" s="16">
        <v>7.0807450313432798E-3</v>
      </c>
      <c r="P21" s="16">
        <f>N21-O21</f>
        <v>0.26004925496865672</v>
      </c>
      <c r="Q21" s="16">
        <f>Q24+(3*(Q20-Q24)/4)</f>
        <v>0.91373945203415163</v>
      </c>
      <c r="R21" s="16">
        <f>P21/Q21</f>
        <v>0.28459891316910896</v>
      </c>
      <c r="S21" s="50">
        <f>R21/$R$20</f>
        <v>1.1027465891777508</v>
      </c>
      <c r="T21" s="16">
        <v>-8.3326024590163303</v>
      </c>
      <c r="U21" s="50">
        <f>T21/$O$4</f>
        <v>-0.45041094373061247</v>
      </c>
      <c r="V21" s="17"/>
      <c r="W21" s="17">
        <v>0.56700435245901504</v>
      </c>
      <c r="X21" s="17">
        <f>W21/Q21</f>
        <v>0.62053176230572005</v>
      </c>
      <c r="Y21" s="17">
        <f>X21/$O$2</f>
        <v>15.951973324054501</v>
      </c>
      <c r="Z21" s="17">
        <f>X21/$F$4</f>
        <v>1.8507890463604706</v>
      </c>
      <c r="AA21" s="17" t="e">
        <f>X21/$L$4</f>
        <v>#REF!</v>
      </c>
      <c r="AB21"/>
      <c r="AC21"/>
      <c r="AD21"/>
      <c r="AE21"/>
      <c r="AF21"/>
      <c r="AG21"/>
      <c r="AH21"/>
    </row>
    <row r="22" spans="2:34" x14ac:dyDescent="0.3">
      <c r="H22" s="27"/>
      <c r="I22" s="27"/>
      <c r="M22" s="15">
        <v>33</v>
      </c>
      <c r="N22" s="16">
        <v>0.27712999999999999</v>
      </c>
      <c r="O22" s="16">
        <v>5.8365865686567098E-3</v>
      </c>
      <c r="P22" s="16">
        <f t="shared" ref="P22:P23" si="10">N22-O22</f>
        <v>0.27129341343134328</v>
      </c>
      <c r="Q22" s="16">
        <f>Q24+(2*(Q20-Q24)/4)</f>
        <v>0.82747890406830327</v>
      </c>
      <c r="R22" s="16">
        <f t="shared" ref="R22:R23" si="11">P22/Q22</f>
        <v>0.32785538349984289</v>
      </c>
      <c r="S22" s="50">
        <f>R22/$R$20</f>
        <v>1.2703541340763551</v>
      </c>
      <c r="T22" s="16">
        <v>-30.100571428571602</v>
      </c>
      <c r="U22" s="50">
        <f t="shared" ref="U22:U23" si="12">T22/$O$4</f>
        <v>-1.6270579150579245</v>
      </c>
      <c r="V22" s="17"/>
      <c r="W22" s="17">
        <v>2.3073390285714299</v>
      </c>
      <c r="X22" s="17">
        <f>W22/Q22</f>
        <v>2.7883961962382227</v>
      </c>
      <c r="Y22" s="17">
        <f t="shared" ref="Y22:Y23" si="13">X22/$O$2</f>
        <v>71.68113615008285</v>
      </c>
      <c r="Z22" s="17">
        <f>X22/$F$4</f>
        <v>8.3166301072729674</v>
      </c>
      <c r="AA22" s="17" t="e">
        <f>X22/$L$4</f>
        <v>#REF!</v>
      </c>
      <c r="AB22"/>
      <c r="AC22"/>
      <c r="AD22"/>
      <c r="AE22"/>
      <c r="AF22"/>
      <c r="AG22"/>
      <c r="AH22"/>
    </row>
    <row r="23" spans="2:34" x14ac:dyDescent="0.3">
      <c r="H23" s="27"/>
      <c r="I23" s="27"/>
      <c r="M23" s="15">
        <v>34</v>
      </c>
      <c r="N23" s="16">
        <v>0.25602999999999998</v>
      </c>
      <c r="O23" s="16">
        <v>5.3980258507462598E-3</v>
      </c>
      <c r="P23" s="16">
        <f t="shared" si="10"/>
        <v>0.2506319741492537</v>
      </c>
      <c r="Q23" s="16">
        <f>Q24+(1*(Q20-Q24)/4)</f>
        <v>0.74121835610245501</v>
      </c>
      <c r="R23" s="16">
        <f t="shared" si="11"/>
        <v>0.33813514207493545</v>
      </c>
      <c r="S23" s="50">
        <f>R23/$R$20</f>
        <v>1.3101855184622759</v>
      </c>
      <c r="T23" s="16">
        <v>-50.112228260869699</v>
      </c>
      <c r="U23" s="50">
        <f t="shared" si="12"/>
        <v>-2.7087690951821459</v>
      </c>
      <c r="V23" s="17"/>
      <c r="W23" s="17">
        <v>3.7491419239130401</v>
      </c>
      <c r="X23" s="17">
        <f>W23/Q23</f>
        <v>5.0580802445680586</v>
      </c>
      <c r="Y23" s="17">
        <f t="shared" si="13"/>
        <v>130.02776978324059</v>
      </c>
      <c r="Z23" s="17">
        <f>X23/$F$4</f>
        <v>15.08615687531352</v>
      </c>
      <c r="AA23" s="17" t="e">
        <f>X23/$L$4</f>
        <v>#REF!</v>
      </c>
      <c r="AB23"/>
      <c r="AC23"/>
      <c r="AD23"/>
      <c r="AE23"/>
      <c r="AF23"/>
      <c r="AG23"/>
      <c r="AH23"/>
    </row>
    <row r="24" spans="2:34" x14ac:dyDescent="0.3">
      <c r="H24" s="27"/>
      <c r="I24" s="27"/>
      <c r="M24" s="21">
        <v>35</v>
      </c>
      <c r="N24" s="22">
        <v>0.17444434340923001</v>
      </c>
      <c r="O24" s="22">
        <v>5.4116008039801003E-3</v>
      </c>
      <c r="P24" s="22">
        <f>N24-O24</f>
        <v>0.16903274260524992</v>
      </c>
      <c r="Q24" s="22">
        <f>P24/P20</f>
        <v>0.65495780813660665</v>
      </c>
      <c r="R24" s="22">
        <f>P24/Q24</f>
        <v>0.25808188024532142</v>
      </c>
      <c r="S24" s="50"/>
      <c r="T24" s="22"/>
      <c r="U24" s="50"/>
      <c r="V24" s="23"/>
      <c r="W24" s="23"/>
      <c r="X24" s="23"/>
      <c r="Y24" s="23"/>
      <c r="Z24" s="23"/>
      <c r="AA24" s="23"/>
      <c r="AB24"/>
      <c r="AC24"/>
      <c r="AD24"/>
      <c r="AE24"/>
      <c r="AF24"/>
      <c r="AG24"/>
      <c r="AH24"/>
    </row>
    <row r="25" spans="2:34" x14ac:dyDescent="0.3">
      <c r="H25" s="27"/>
      <c r="I25" s="27"/>
      <c r="M25" s="15">
        <v>36</v>
      </c>
      <c r="N25" s="16">
        <v>0.17413000000000001</v>
      </c>
      <c r="O25" s="16">
        <v>5.0470840482587003E-3</v>
      </c>
      <c r="P25" s="16">
        <f t="shared" ref="P25:P27" si="14">N25-O25</f>
        <v>0.1690829159517413</v>
      </c>
      <c r="Q25" s="16">
        <f>Q28+(3*(Q24-Q28)/4)</f>
        <v>0.61910692723303529</v>
      </c>
      <c r="R25" s="16">
        <f>P25/Q25</f>
        <v>0.27310777591751539</v>
      </c>
      <c r="S25" s="50">
        <f>R25/$R$20</f>
        <v>1.0582214282456057</v>
      </c>
      <c r="T25" s="16">
        <v>-3.3299999999999899</v>
      </c>
      <c r="U25" s="50">
        <f>T25/$O$4</f>
        <v>-0.17999999999999944</v>
      </c>
      <c r="V25" s="17"/>
      <c r="W25" s="17">
        <v>0.18665527529411699</v>
      </c>
      <c r="X25" s="17">
        <f>W25/Q25</f>
        <v>0.30149117556854427</v>
      </c>
      <c r="Y25" s="17">
        <f>X25/$O$2</f>
        <v>7.7504158243841719</v>
      </c>
      <c r="Z25" s="17">
        <f>X25/$F$4</f>
        <v>0.89922321339885369</v>
      </c>
      <c r="AA25" s="17" t="e">
        <f>X25/$L$4</f>
        <v>#REF!</v>
      </c>
      <c r="AB25"/>
      <c r="AC25"/>
      <c r="AD25"/>
      <c r="AE25"/>
      <c r="AF25"/>
      <c r="AG25"/>
      <c r="AH25"/>
    </row>
    <row r="26" spans="2:34" x14ac:dyDescent="0.3">
      <c r="H26" s="27"/>
      <c r="I26" s="27"/>
      <c r="M26" s="15">
        <v>37</v>
      </c>
      <c r="N26" s="16">
        <v>0.17316999999999999</v>
      </c>
      <c r="O26" s="16">
        <v>5.1760640885572104E-3</v>
      </c>
      <c r="P26" s="16">
        <f t="shared" si="14"/>
        <v>0.16799393591144279</v>
      </c>
      <c r="Q26" s="16">
        <f>Q28+(2*(Q24-Q28)/4)</f>
        <v>0.58325604632946382</v>
      </c>
      <c r="R26" s="16">
        <f t="shared" ref="R26:R27" si="15">P26/Q26</f>
        <v>0.28802776579627271</v>
      </c>
      <c r="S26" s="50">
        <f>R26/$R$20</f>
        <v>1.1160324991529278</v>
      </c>
      <c r="T26" s="16">
        <v>-16.692726063829699</v>
      </c>
      <c r="U26" s="50">
        <f t="shared" ref="U26:U27" si="16">T26/$O$4</f>
        <v>-0.90230951696376749</v>
      </c>
      <c r="V26" s="17"/>
      <c r="W26" s="17">
        <v>1.03127286968085</v>
      </c>
      <c r="X26" s="17">
        <f>W26/Q26</f>
        <v>1.7681306111969817</v>
      </c>
      <c r="Y26" s="17">
        <f t="shared" ref="Y26:Y27" si="17">X26/$O$2</f>
        <v>45.453229079613926</v>
      </c>
      <c r="Z26" s="17">
        <f>X26/$F$4</f>
        <v>5.2736007510374181</v>
      </c>
      <c r="AA26" s="17" t="e">
        <f>X26/$L$4</f>
        <v>#REF!</v>
      </c>
      <c r="AB26"/>
      <c r="AC26"/>
      <c r="AD26"/>
      <c r="AE26"/>
      <c r="AF26"/>
      <c r="AG26"/>
      <c r="AH26"/>
    </row>
    <row r="27" spans="2:34" x14ac:dyDescent="0.3">
      <c r="M27" s="15">
        <v>38</v>
      </c>
      <c r="N27" s="16">
        <v>0.20795</v>
      </c>
      <c r="O27" s="16">
        <v>4.9023237567164197E-3</v>
      </c>
      <c r="P27" s="16">
        <f t="shared" si="14"/>
        <v>0.20304767624328357</v>
      </c>
      <c r="Q27" s="16">
        <f>Q28+(1*(Q24-Q28)/4)</f>
        <v>0.54740516542589246</v>
      </c>
      <c r="R27" s="16">
        <f t="shared" si="15"/>
        <v>0.37092758539336818</v>
      </c>
      <c r="S27" s="50">
        <f>R27/$R$20</f>
        <v>1.4372476868224167</v>
      </c>
      <c r="T27" s="16">
        <v>-80.196875000000006</v>
      </c>
      <c r="U27" s="50">
        <f t="shared" si="16"/>
        <v>-4.3349662162162161</v>
      </c>
      <c r="V27" s="17"/>
      <c r="W27" s="17">
        <v>5.9191451057692301</v>
      </c>
      <c r="X27" s="17">
        <f>W27/Q27</f>
        <v>10.813096915452038</v>
      </c>
      <c r="Y27" s="17">
        <f t="shared" si="17"/>
        <v>277.9716430707465</v>
      </c>
      <c r="Z27" s="17">
        <f>X27/$F$4</f>
        <v>32.250986241205574</v>
      </c>
      <c r="AA27" s="17" t="e">
        <f>X27/$L$4</f>
        <v>#REF!</v>
      </c>
      <c r="AB27"/>
      <c r="AC27"/>
      <c r="AD27"/>
      <c r="AE27"/>
      <c r="AF27"/>
      <c r="AG27"/>
      <c r="AH27"/>
    </row>
    <row r="28" spans="2:34" x14ac:dyDescent="0.3">
      <c r="M28" s="21">
        <v>39</v>
      </c>
      <c r="N28" s="22">
        <v>0.136811866827419</v>
      </c>
      <c r="O28" s="22">
        <v>4.78897523034825E-3</v>
      </c>
      <c r="P28" s="22">
        <f>N28-O28</f>
        <v>0.13202289159707076</v>
      </c>
      <c r="Q28" s="22">
        <f>P28/P20</f>
        <v>0.5115542845223211</v>
      </c>
      <c r="R28" s="22">
        <f>P28/Q28</f>
        <v>0.25808188024532142</v>
      </c>
      <c r="S28" s="50"/>
      <c r="T28" s="22"/>
      <c r="U28" s="50"/>
      <c r="V28" s="23"/>
      <c r="W28" s="23"/>
      <c r="X28" s="23"/>
      <c r="Y28" s="23"/>
      <c r="Z28" s="23"/>
      <c r="AA28" s="23"/>
      <c r="AB28"/>
      <c r="AC28"/>
      <c r="AD28"/>
      <c r="AE28"/>
      <c r="AF28"/>
      <c r="AG28"/>
      <c r="AH28"/>
    </row>
    <row r="29" spans="2:34" x14ac:dyDescent="0.3">
      <c r="M29" s="15">
        <v>40</v>
      </c>
      <c r="N29" s="16">
        <v>0.17286000000000001</v>
      </c>
      <c r="O29" s="16">
        <v>4.7948119547263704E-3</v>
      </c>
      <c r="P29" s="16">
        <f t="shared" ref="P29:P31" si="18">N29-O29</f>
        <v>0.16806518804527365</v>
      </c>
      <c r="Q29" s="16">
        <f>Q32+(3*(Q28-Q32)/4)</f>
        <v>0.48704379501699613</v>
      </c>
      <c r="R29" s="16">
        <f>P29/Q29</f>
        <v>0.34507202384009178</v>
      </c>
      <c r="S29" s="50">
        <f>R29/$R$20</f>
        <v>1.3370641267495467</v>
      </c>
      <c r="T29" s="16">
        <v>-41.831682692307801</v>
      </c>
      <c r="U29" s="50">
        <f>T29/$O$4</f>
        <v>-2.2611720374220434</v>
      </c>
      <c r="V29" s="17"/>
      <c r="W29" s="17">
        <v>2.8436336538461502</v>
      </c>
      <c r="X29" s="17">
        <f>W29/Q29</f>
        <v>5.8385584272702156</v>
      </c>
      <c r="Y29" s="17">
        <f>X29/$O$2</f>
        <v>150.09147627944</v>
      </c>
      <c r="Z29" s="17">
        <f>X29/$F$4</f>
        <v>17.413999798455961</v>
      </c>
      <c r="AA29" s="17" t="e">
        <f>X29/$L$4</f>
        <v>#REF!</v>
      </c>
      <c r="AB29"/>
      <c r="AC29"/>
      <c r="AD29"/>
      <c r="AE29"/>
      <c r="AF29"/>
      <c r="AG29"/>
      <c r="AH29"/>
    </row>
    <row r="30" spans="2:34" x14ac:dyDescent="0.3">
      <c r="H30"/>
      <c r="I30"/>
      <c r="M30" s="15">
        <v>41</v>
      </c>
      <c r="N30" s="16">
        <v>0.16264000000000001</v>
      </c>
      <c r="O30" s="16">
        <v>4.6732517676616901E-3</v>
      </c>
      <c r="P30" s="16">
        <f t="shared" si="18"/>
        <v>0.15796674823233831</v>
      </c>
      <c r="Q30" s="16">
        <f>Q32+(2*(Q28-Q32)/4)</f>
        <v>0.46253330551167116</v>
      </c>
      <c r="R30" s="16">
        <f t="shared" ref="R30:R32" si="19">P30/Q30</f>
        <v>0.34152513202825413</v>
      </c>
      <c r="S30" s="50">
        <f>R30/$R$20</f>
        <v>1.3233208457084054</v>
      </c>
      <c r="T30" s="16">
        <v>-63.544149999999803</v>
      </c>
      <c r="U30" s="50">
        <f t="shared" ref="U30:U31" si="20">T30/$O$4</f>
        <v>-3.4348189189189084</v>
      </c>
      <c r="V30" s="17"/>
      <c r="W30" s="17">
        <v>4.7946274999999901</v>
      </c>
      <c r="X30" s="17">
        <f>W30/Q30</f>
        <v>10.366015685499661</v>
      </c>
      <c r="Y30" s="17">
        <f t="shared" ref="Y30:Y31" si="21">X30/$O$2</f>
        <v>266.47855232646947</v>
      </c>
      <c r="Z30" s="17">
        <f>X30/$F$4</f>
        <v>30.917528240353779</v>
      </c>
      <c r="AA30" s="17" t="e">
        <f>X30/$L$4</f>
        <v>#REF!</v>
      </c>
      <c r="AB30"/>
      <c r="AC30"/>
      <c r="AD30"/>
      <c r="AE30"/>
      <c r="AF30"/>
      <c r="AG30"/>
      <c r="AH30"/>
    </row>
    <row r="31" spans="2:34" x14ac:dyDescent="0.3">
      <c r="H31"/>
      <c r="I31"/>
      <c r="M31" s="15">
        <v>42</v>
      </c>
      <c r="N31" s="16">
        <v>0.16772000000000001</v>
      </c>
      <c r="O31" s="16">
        <v>4.5832666651741301E-3</v>
      </c>
      <c r="P31" s="16">
        <f t="shared" si="18"/>
        <v>0.16313673333482587</v>
      </c>
      <c r="Q31" s="16">
        <f>Q32+(1*(Q28-Q32)/4)</f>
        <v>0.43802281600634613</v>
      </c>
      <c r="R31" s="16">
        <f t="shared" si="19"/>
        <v>0.37243889444439882</v>
      </c>
      <c r="S31" s="50">
        <f>R31/$R$20</f>
        <v>1.4431036153734411</v>
      </c>
      <c r="T31" s="16">
        <v>-100.328046875</v>
      </c>
      <c r="U31" s="50">
        <f t="shared" si="20"/>
        <v>-5.423137668918919</v>
      </c>
      <c r="V31" s="17"/>
      <c r="W31" s="17">
        <v>7.2288077343749997</v>
      </c>
      <c r="X31" s="17">
        <f>W31/Q31</f>
        <v>16.503267570131023</v>
      </c>
      <c r="Y31" s="17">
        <f t="shared" si="21"/>
        <v>424.24852365375381</v>
      </c>
      <c r="Z31" s="17">
        <f>X31/$F$4</f>
        <v>49.222406818405858</v>
      </c>
      <c r="AA31" s="17" t="e">
        <f>X31/$L$4</f>
        <v>#REF!</v>
      </c>
    </row>
    <row r="32" spans="2:34" ht="15" thickBot="1" x14ac:dyDescent="0.35">
      <c r="M32" s="24">
        <v>43</v>
      </c>
      <c r="N32" s="25">
        <v>0.111255472736956</v>
      </c>
      <c r="O32" s="25">
        <v>4.5354340089552199E-3</v>
      </c>
      <c r="P32" s="25">
        <f>N32-O32</f>
        <v>0.10672003872800079</v>
      </c>
      <c r="Q32" s="25">
        <f>P32/P20</f>
        <v>0.41351232650102115</v>
      </c>
      <c r="R32" s="25">
        <f t="shared" si="19"/>
        <v>0.25808188024532142</v>
      </c>
      <c r="S32" s="51">
        <f>R32/R24</f>
        <v>1</v>
      </c>
      <c r="T32" s="25"/>
      <c r="U32" s="51"/>
      <c r="V32" s="26"/>
      <c r="W32" s="26"/>
      <c r="X32" s="26"/>
      <c r="Y32" s="26"/>
      <c r="Z32" s="26"/>
      <c r="AA32" s="26"/>
    </row>
    <row r="33" spans="2:9" ht="15" thickBot="1" x14ac:dyDescent="0.35">
      <c r="B33" s="52" t="s">
        <v>27</v>
      </c>
      <c r="C33" s="53"/>
      <c r="D33" s="53"/>
      <c r="E33" s="53"/>
      <c r="F33" s="53"/>
      <c r="G33" s="53"/>
      <c r="H33" s="53"/>
      <c r="I33" s="54"/>
    </row>
    <row r="34" spans="2:9" ht="29.4" thickBot="1" x14ac:dyDescent="0.35">
      <c r="B34" s="11" t="s">
        <v>4</v>
      </c>
      <c r="C34" s="12" t="s">
        <v>5</v>
      </c>
      <c r="D34" s="12" t="s">
        <v>17</v>
      </c>
      <c r="E34" s="12" t="s">
        <v>6</v>
      </c>
      <c r="F34" s="12" t="s">
        <v>7</v>
      </c>
      <c r="G34" s="13" t="s">
        <v>10</v>
      </c>
      <c r="H34" s="12" t="s">
        <v>24</v>
      </c>
      <c r="I34" s="13" t="s">
        <v>25</v>
      </c>
    </row>
    <row r="35" spans="2:9" ht="15" thickBot="1" x14ac:dyDescent="0.35">
      <c r="B35" s="1">
        <v>12</v>
      </c>
      <c r="D35" s="1">
        <v>1</v>
      </c>
      <c r="E35" s="1">
        <v>0.1471230224</v>
      </c>
      <c r="F35" s="1">
        <v>9.7591326890547302E-3</v>
      </c>
      <c r="G35" s="1">
        <f>E35-F35</f>
        <v>0.13736388971094526</v>
      </c>
      <c r="H35" s="1">
        <v>2.4E-2</v>
      </c>
      <c r="I35" s="1">
        <v>2.5499999999999998E-2</v>
      </c>
    </row>
    <row r="36" spans="2:9" ht="15" thickBot="1" x14ac:dyDescent="0.35">
      <c r="B36" s="52" t="s">
        <v>23</v>
      </c>
      <c r="C36" s="53"/>
      <c r="D36" s="53"/>
      <c r="E36" s="53"/>
      <c r="F36" s="53"/>
      <c r="G36" s="54"/>
    </row>
    <row r="37" spans="2:9" ht="29.4" thickBot="1" x14ac:dyDescent="0.35">
      <c r="B37" s="11" t="s">
        <v>4</v>
      </c>
      <c r="C37" s="12" t="s">
        <v>5</v>
      </c>
      <c r="D37" s="12" t="s">
        <v>17</v>
      </c>
      <c r="E37" s="12" t="s">
        <v>6</v>
      </c>
      <c r="F37" s="12" t="s">
        <v>7</v>
      </c>
      <c r="G37" s="13" t="s">
        <v>10</v>
      </c>
    </row>
    <row r="38" spans="2:9" x14ac:dyDescent="0.3">
      <c r="B38" s="1">
        <v>14</v>
      </c>
      <c r="D38" s="1">
        <v>1</v>
      </c>
      <c r="E38" s="19">
        <v>0.34453636935423698</v>
      </c>
      <c r="F38" s="19">
        <v>9.2567957442786005E-3</v>
      </c>
      <c r="G38" s="1">
        <f>E38-F38</f>
        <v>0.33527957360995836</v>
      </c>
    </row>
  </sheetData>
  <mergeCells count="5">
    <mergeCell ref="B6:K6"/>
    <mergeCell ref="M6:V6"/>
    <mergeCell ref="B33:I33"/>
    <mergeCell ref="B36:G36"/>
    <mergeCell ref="M18:A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opLeftCell="J11" zoomScale="110" workbookViewId="0">
      <selection activeCell="U21" sqref="U21:U31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4414062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16384" width="8.6640625" style="1"/>
  </cols>
  <sheetData>
    <row r="1" spans="1:23" ht="15" thickBot="1" x14ac:dyDescent="0.35"/>
    <row r="2" spans="1:23" ht="16.2" thickBot="1" x14ac:dyDescent="0.35">
      <c r="B2" s="8" t="s">
        <v>0</v>
      </c>
      <c r="C2" s="2">
        <v>44783</v>
      </c>
      <c r="E2" s="8" t="s">
        <v>31</v>
      </c>
      <c r="F2" s="3" t="s">
        <v>35</v>
      </c>
      <c r="H2" s="8" t="s">
        <v>1</v>
      </c>
      <c r="I2" s="4">
        <v>239</v>
      </c>
      <c r="K2" s="8" t="s">
        <v>2</v>
      </c>
      <c r="L2" s="2" t="s">
        <v>29</v>
      </c>
      <c r="N2" s="8" t="s">
        <v>3</v>
      </c>
      <c r="O2" s="3">
        <v>6.6259999999999999E-2</v>
      </c>
    </row>
    <row r="3" spans="1:2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3" ht="16.2" thickBot="1" x14ac:dyDescent="0.35">
      <c r="B4" s="8" t="s">
        <v>19</v>
      </c>
      <c r="C4" s="29">
        <f>G35</f>
        <v>0.2172886613268657</v>
      </c>
      <c r="E4" s="8" t="s">
        <v>20</v>
      </c>
      <c r="F4" s="3">
        <f>G38</f>
        <v>0.5470954685398226</v>
      </c>
      <c r="H4" s="8"/>
      <c r="I4" s="4"/>
      <c r="K4" s="8" t="s">
        <v>40</v>
      </c>
      <c r="L4" s="38" t="e">
        <f>#REF!</f>
        <v>#REF!</v>
      </c>
      <c r="N4" s="8" t="s">
        <v>9</v>
      </c>
      <c r="O4" s="3">
        <v>20</v>
      </c>
    </row>
    <row r="5" spans="1:23" ht="15" thickBot="1" x14ac:dyDescent="0.35"/>
    <row r="6" spans="1:23" ht="15" thickBot="1" x14ac:dyDescent="0.35">
      <c r="B6" s="52" t="s">
        <v>8</v>
      </c>
      <c r="C6" s="53"/>
      <c r="D6" s="53"/>
      <c r="E6" s="53"/>
      <c r="F6" s="53"/>
      <c r="G6" s="53"/>
      <c r="H6" s="53"/>
      <c r="I6" s="53"/>
      <c r="J6" s="53"/>
      <c r="K6" s="54"/>
      <c r="M6" s="52" t="s">
        <v>16</v>
      </c>
      <c r="N6" s="53"/>
      <c r="O6" s="53"/>
      <c r="P6" s="53"/>
      <c r="Q6" s="53"/>
      <c r="R6" s="53"/>
      <c r="S6" s="53"/>
      <c r="T6" s="53"/>
      <c r="U6" s="53"/>
      <c r="V6" s="54"/>
      <c r="W6"/>
    </row>
    <row r="7" spans="1:2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24</v>
      </c>
      <c r="K7" s="13" t="s">
        <v>25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W7"/>
    </row>
    <row r="8" spans="1:23" x14ac:dyDescent="0.3">
      <c r="B8" s="1">
        <v>5</v>
      </c>
      <c r="C8" s="1">
        <v>16</v>
      </c>
      <c r="D8" s="1">
        <f t="shared" ref="D8:D19" si="0">C8/$C$20</f>
        <v>0.76190476190476186</v>
      </c>
      <c r="E8" s="1">
        <v>0.15692809669999999</v>
      </c>
      <c r="F8" s="1">
        <v>3.1293083890547202E-3</v>
      </c>
      <c r="G8" s="1">
        <f>E8-F8</f>
        <v>0.15379878831094526</v>
      </c>
      <c r="H8" s="27">
        <f t="shared" ref="H8:H19" si="1">F8/$G$20</f>
        <v>1.3996807911035282E-2</v>
      </c>
      <c r="I8" s="27">
        <f t="shared" ref="I8:I19" si="2">G8/$G$20</f>
        <v>0.68791305595437002</v>
      </c>
      <c r="M8" s="18">
        <v>22</v>
      </c>
      <c r="N8" s="19">
        <v>0.52044991811896502</v>
      </c>
      <c r="O8" s="19">
        <v>1.04436461089552E-2</v>
      </c>
      <c r="P8" s="19">
        <f>N8-O8</f>
        <v>0.51000627201000981</v>
      </c>
      <c r="Q8" s="19">
        <f>P8/P8</f>
        <v>1</v>
      </c>
      <c r="R8" s="19">
        <f t="shared" ref="R8:R16" si="3">P8/Q8</f>
        <v>0.51000627201000981</v>
      </c>
      <c r="S8" s="19">
        <f>R8/R8</f>
        <v>1</v>
      </c>
      <c r="T8" s="19"/>
      <c r="U8" s="19"/>
      <c r="V8" s="20"/>
      <c r="W8"/>
    </row>
    <row r="9" spans="1:23" x14ac:dyDescent="0.3">
      <c r="B9" s="1">
        <v>6</v>
      </c>
      <c r="C9" s="1">
        <v>16.5</v>
      </c>
      <c r="D9" s="1">
        <f t="shared" si="0"/>
        <v>0.7857142857142857</v>
      </c>
      <c r="E9" s="1">
        <v>0.18136130349999999</v>
      </c>
      <c r="F9" s="1">
        <v>4.61705433880597E-3</v>
      </c>
      <c r="G9" s="1">
        <f t="shared" ref="G9:G17" si="4">E9-F9</f>
        <v>0.17674424916119402</v>
      </c>
      <c r="H9" s="27">
        <f t="shared" si="1"/>
        <v>2.0651215751414119E-2</v>
      </c>
      <c r="I9" s="27">
        <f t="shared" si="2"/>
        <v>0.79054378710072637</v>
      </c>
      <c r="M9" s="15">
        <v>23</v>
      </c>
      <c r="N9" s="16">
        <v>0.41210778237727202</v>
      </c>
      <c r="O9" s="16">
        <v>9.6352038845771201E-3</v>
      </c>
      <c r="P9" s="16">
        <f>N9-O9</f>
        <v>0.40247257849269491</v>
      </c>
      <c r="Q9" s="16">
        <f>Q12+(3*(Q8-Q12)/4)</f>
        <v>0.98773506854608617</v>
      </c>
      <c r="R9" s="16">
        <f>P9/Q9</f>
        <v>0.4074701722245434</v>
      </c>
      <c r="S9" s="16">
        <f>R9/$R$8</f>
        <v>0.79895129645885232</v>
      </c>
      <c r="T9" s="16">
        <v>10.5185984848485</v>
      </c>
      <c r="U9" s="16">
        <f>T9/O4</f>
        <v>0.52592992424242502</v>
      </c>
      <c r="V9" s="17"/>
      <c r="W9"/>
    </row>
    <row r="10" spans="1:23" x14ac:dyDescent="0.3">
      <c r="B10" s="1">
        <v>7</v>
      </c>
      <c r="C10" s="1">
        <v>17</v>
      </c>
      <c r="D10" s="1">
        <f t="shared" si="0"/>
        <v>0.80952380952380953</v>
      </c>
      <c r="E10" s="1">
        <v>0.17853718730000001</v>
      </c>
      <c r="F10" s="1">
        <v>5.8100632059701401E-3</v>
      </c>
      <c r="G10" s="1">
        <f t="shared" si="4"/>
        <v>0.17272712409402988</v>
      </c>
      <c r="H10" s="27">
        <f t="shared" si="1"/>
        <v>2.5987320051093835E-2</v>
      </c>
      <c r="I10" s="27">
        <f t="shared" si="2"/>
        <v>0.77257594215570136</v>
      </c>
      <c r="M10" s="15">
        <v>24</v>
      </c>
      <c r="N10" s="16">
        <v>0.30599381997647002</v>
      </c>
      <c r="O10" s="16">
        <v>8.6392218925373E-3</v>
      </c>
      <c r="P10" s="16">
        <f t="shared" ref="P10:P11" si="5">N10-O10</f>
        <v>0.29735459808393272</v>
      </c>
      <c r="Q10" s="16">
        <f>Q12+(2*(Q8-Q12)/4)</f>
        <v>0.97547013709217234</v>
      </c>
      <c r="R10" s="16">
        <f t="shared" si="3"/>
        <v>0.3048320873977054</v>
      </c>
      <c r="S10" s="16">
        <f t="shared" ref="S10:S11" si="6">R10/$R$8</f>
        <v>0.5977026247075693</v>
      </c>
      <c r="T10" s="16">
        <v>25.145343137254901</v>
      </c>
      <c r="U10" s="16">
        <f>T10/O4</f>
        <v>1.2572671568627451</v>
      </c>
      <c r="V10" s="17"/>
      <c r="W10"/>
    </row>
    <row r="11" spans="1:23" x14ac:dyDescent="0.3">
      <c r="B11" s="1">
        <v>8</v>
      </c>
      <c r="C11" s="1">
        <v>17.5</v>
      </c>
      <c r="D11" s="1">
        <f t="shared" si="0"/>
        <v>0.83333333333333337</v>
      </c>
      <c r="E11" s="1">
        <v>0.19821074320000001</v>
      </c>
      <c r="F11" s="1">
        <v>7.1644122004975103E-3</v>
      </c>
      <c r="G11" s="1">
        <f t="shared" si="4"/>
        <v>0.19104633099950249</v>
      </c>
      <c r="H11" s="27">
        <f t="shared" si="1"/>
        <v>3.2045068398047147E-2</v>
      </c>
      <c r="I11" s="27">
        <f t="shared" si="2"/>
        <v>0.85451430944326223</v>
      </c>
      <c r="M11" s="15">
        <v>25</v>
      </c>
      <c r="N11" s="16">
        <v>0.20395816604468001</v>
      </c>
      <c r="O11" s="16">
        <v>8.3397383398009905E-3</v>
      </c>
      <c r="P11" s="16">
        <f t="shared" si="5"/>
        <v>0.19561842770487903</v>
      </c>
      <c r="Q11" s="16">
        <f>Q12+(1*(Q8-Q12)/4)</f>
        <v>0.9632052056382584</v>
      </c>
      <c r="R11" s="16">
        <f t="shared" si="3"/>
        <v>0.20309112384339162</v>
      </c>
      <c r="S11" s="16">
        <f t="shared" si="6"/>
        <v>0.39821299264218774</v>
      </c>
      <c r="T11" s="16">
        <v>47.480776595744601</v>
      </c>
      <c r="U11" s="16">
        <f>T11/O4</f>
        <v>2.3740388297872301</v>
      </c>
      <c r="V11" s="17"/>
      <c r="W11"/>
    </row>
    <row r="12" spans="1:23" x14ac:dyDescent="0.3">
      <c r="B12" s="1">
        <v>9</v>
      </c>
      <c r="C12" s="1">
        <v>18</v>
      </c>
      <c r="D12" s="1">
        <f t="shared" si="0"/>
        <v>0.8571428571428571</v>
      </c>
      <c r="E12" s="1">
        <v>0.21639281090000001</v>
      </c>
      <c r="F12" s="1">
        <v>8.5148206283582103E-3</v>
      </c>
      <c r="G12" s="1">
        <f t="shared" si="4"/>
        <v>0.2078779902716418</v>
      </c>
      <c r="H12" s="27">
        <f t="shared" si="1"/>
        <v>3.8085191331382898E-2</v>
      </c>
      <c r="I12" s="27">
        <f t="shared" si="2"/>
        <v>0.92979915592248541</v>
      </c>
      <c r="M12" s="21">
        <v>26</v>
      </c>
      <c r="N12" s="22">
        <v>0.49362298347376998</v>
      </c>
      <c r="O12" s="22">
        <v>8.6374793328358093E-3</v>
      </c>
      <c r="P12" s="22">
        <f>N12-O12</f>
        <v>0.48498550414093416</v>
      </c>
      <c r="Q12" s="22">
        <f>P12/P8</f>
        <v>0.95094027418434457</v>
      </c>
      <c r="R12" s="22">
        <f t="shared" si="3"/>
        <v>0.51000627201000981</v>
      </c>
      <c r="S12" s="22">
        <f>R12/R8</f>
        <v>1</v>
      </c>
      <c r="T12" s="22"/>
      <c r="U12" s="22"/>
      <c r="V12" s="23"/>
      <c r="W12"/>
    </row>
    <row r="13" spans="1:23" x14ac:dyDescent="0.3">
      <c r="B13" s="1">
        <v>10</v>
      </c>
      <c r="C13" s="1">
        <v>18</v>
      </c>
      <c r="D13" s="1">
        <f t="shared" si="0"/>
        <v>0.8571428571428571</v>
      </c>
      <c r="E13" s="1">
        <v>0.22457958240000001</v>
      </c>
      <c r="F13" s="1">
        <v>7.7706232019900496E-3</v>
      </c>
      <c r="G13" s="1">
        <f t="shared" si="4"/>
        <v>0.21680895919800997</v>
      </c>
      <c r="H13" s="27">
        <f t="shared" si="1"/>
        <v>3.475653620068532E-2</v>
      </c>
      <c r="I13" s="27">
        <f t="shared" si="2"/>
        <v>0.96974570032796059</v>
      </c>
      <c r="M13" s="15">
        <v>27</v>
      </c>
      <c r="N13" s="16">
        <v>9.8272464114285696E-2</v>
      </c>
      <c r="O13" s="16">
        <v>7.9823293805970103E-3</v>
      </c>
      <c r="P13" s="16">
        <f t="shared" ref="P13:P15" si="7">N13-O13</f>
        <v>9.0290134733688687E-2</v>
      </c>
      <c r="Q13" s="16">
        <f>Q16+(3*(Q12-Q16)/4)</f>
        <v>0.93721737421894025</v>
      </c>
      <c r="R13" s="16">
        <f>P13/Q13</f>
        <v>9.6338519982021059E-2</v>
      </c>
      <c r="S13" s="16">
        <f t="shared" ref="S13:S15" si="8">R13/$R$8</f>
        <v>0.18889673572510543</v>
      </c>
      <c r="T13" s="16">
        <v>91.745928571428607</v>
      </c>
      <c r="U13" s="16">
        <f>T13/O4</f>
        <v>4.5872964285714302</v>
      </c>
      <c r="V13" s="17"/>
      <c r="W13"/>
    </row>
    <row r="14" spans="1:23" x14ac:dyDescent="0.3">
      <c r="B14" s="1">
        <v>11</v>
      </c>
      <c r="C14" s="1">
        <v>18.5</v>
      </c>
      <c r="D14" s="1">
        <f t="shared" si="0"/>
        <v>0.88095238095238093</v>
      </c>
      <c r="E14" s="1">
        <v>0.18685087110000001</v>
      </c>
      <c r="F14" s="1">
        <v>1.19209760721393E-2</v>
      </c>
      <c r="G14" s="1">
        <f t="shared" si="4"/>
        <v>0.17492989502786072</v>
      </c>
      <c r="H14" s="27">
        <f t="shared" si="1"/>
        <v>5.3320284052983426E-2</v>
      </c>
      <c r="I14" s="27">
        <f t="shared" si="2"/>
        <v>0.78242852227873472</v>
      </c>
      <c r="M14" s="15">
        <v>28</v>
      </c>
      <c r="N14" s="16">
        <v>5.2040664017647002E-2</v>
      </c>
      <c r="O14" s="16">
        <v>8.7374123368159206E-3</v>
      </c>
      <c r="P14" s="16">
        <f t="shared" si="7"/>
        <v>4.330325168083108E-2</v>
      </c>
      <c r="Q14" s="16">
        <f>Q16+(2*(Q12-Q16)/4)</f>
        <v>0.92349447425353581</v>
      </c>
      <c r="R14" s="16">
        <f t="shared" si="3"/>
        <v>4.6890645139845873E-2</v>
      </c>
      <c r="S14" s="16">
        <f t="shared" si="8"/>
        <v>9.1941310751028488E-2</v>
      </c>
      <c r="T14" s="16">
        <v>129.42676470588199</v>
      </c>
      <c r="U14" s="16">
        <f>T14/O4</f>
        <v>6.4713382352941</v>
      </c>
      <c r="V14" s="17"/>
      <c r="W14"/>
    </row>
    <row r="15" spans="1:23" x14ac:dyDescent="0.3">
      <c r="B15" s="1">
        <v>12</v>
      </c>
      <c r="C15" s="1">
        <v>19</v>
      </c>
      <c r="D15" s="1">
        <f t="shared" si="0"/>
        <v>0.90476190476190477</v>
      </c>
      <c r="E15" s="1">
        <v>0.21356879240000001</v>
      </c>
      <c r="F15" s="1">
        <v>1.3630846617412901E-2</v>
      </c>
      <c r="G15" s="1">
        <f t="shared" si="4"/>
        <v>0.19993794578258711</v>
      </c>
      <c r="H15" s="27">
        <f t="shared" si="1"/>
        <v>6.0968213435284156E-2</v>
      </c>
      <c r="I15" s="27">
        <f t="shared" si="2"/>
        <v>0.89428483016696481</v>
      </c>
      <c r="M15" s="15">
        <v>29</v>
      </c>
      <c r="N15" s="16">
        <v>2.8413387596428499E-2</v>
      </c>
      <c r="O15" s="16">
        <v>8.7489380203980092E-3</v>
      </c>
      <c r="P15" s="16">
        <f t="shared" si="7"/>
        <v>1.9664449576030488E-2</v>
      </c>
      <c r="Q15" s="16">
        <f>Q16+(1*(Q12-Q16)/4)</f>
        <v>0.90977157428813138</v>
      </c>
      <c r="R15" s="16">
        <f t="shared" si="3"/>
        <v>2.1614710914019623E-2</v>
      </c>
      <c r="S15" s="16">
        <f t="shared" si="8"/>
        <v>4.2381264898631275E-2</v>
      </c>
      <c r="T15" s="16">
        <v>166.83507142857101</v>
      </c>
      <c r="U15" s="16">
        <f>T15/O4</f>
        <v>8.3417535714285513</v>
      </c>
      <c r="V15" s="17"/>
      <c r="W15"/>
    </row>
    <row r="16" spans="1:23" ht="15" thickBot="1" x14ac:dyDescent="0.35">
      <c r="A16" s="28"/>
      <c r="B16" s="30">
        <v>13</v>
      </c>
      <c r="C16" s="1">
        <v>18.5</v>
      </c>
      <c r="D16" s="1">
        <f t="shared" si="0"/>
        <v>0.88095238095238093</v>
      </c>
      <c r="E16" s="1">
        <v>0.2111571656</v>
      </c>
      <c r="F16" s="1">
        <v>8.8487081910447705E-3</v>
      </c>
      <c r="G16" s="1">
        <f t="shared" si="4"/>
        <v>0.20230845740895523</v>
      </c>
      <c r="H16" s="27">
        <f t="shared" si="1"/>
        <v>3.9578607606734151E-2</v>
      </c>
      <c r="I16" s="27">
        <f t="shared" si="2"/>
        <v>0.90488768286157351</v>
      </c>
      <c r="J16" s="28"/>
      <c r="K16" s="28"/>
      <c r="L16" s="28"/>
      <c r="M16" s="24">
        <v>30</v>
      </c>
      <c r="N16" s="25">
        <v>0.46576685023333297</v>
      </c>
      <c r="O16" s="25">
        <v>8.7764063024875598E-3</v>
      </c>
      <c r="P16" s="25">
        <f>N16-O16</f>
        <v>0.45699044393084542</v>
      </c>
      <c r="Q16" s="25">
        <f>P16/P8</f>
        <v>0.89604867432272706</v>
      </c>
      <c r="R16" s="25">
        <f t="shared" si="3"/>
        <v>0.51000627201000981</v>
      </c>
      <c r="S16" s="25">
        <f>R16/R8</f>
        <v>1</v>
      </c>
      <c r="T16" s="25"/>
      <c r="U16" s="25"/>
      <c r="V16" s="26"/>
      <c r="W16"/>
    </row>
    <row r="17" spans="2:34" ht="15" thickBot="1" x14ac:dyDescent="0.35">
      <c r="B17" s="1">
        <v>14</v>
      </c>
      <c r="C17" s="1">
        <v>19.5</v>
      </c>
      <c r="D17" s="1">
        <f t="shared" si="0"/>
        <v>0.9285714285714286</v>
      </c>
      <c r="E17" s="1">
        <v>0.23244892659999999</v>
      </c>
      <c r="F17" s="1">
        <v>1.61343119034826E-2</v>
      </c>
      <c r="G17" s="1">
        <f t="shared" si="4"/>
        <v>0.21631461469651739</v>
      </c>
      <c r="H17" s="27">
        <f t="shared" si="1"/>
        <v>7.2165742845815464E-2</v>
      </c>
      <c r="I17" s="27">
        <f t="shared" si="2"/>
        <v>0.96753459034165512</v>
      </c>
    </row>
    <row r="18" spans="2:34" ht="15" thickBot="1" x14ac:dyDescent="0.35">
      <c r="B18" s="1">
        <v>15</v>
      </c>
      <c r="C18" s="1">
        <v>20</v>
      </c>
      <c r="D18" s="1">
        <f t="shared" si="0"/>
        <v>0.95238095238095233</v>
      </c>
      <c r="E18" s="1">
        <v>0.24247617069999999</v>
      </c>
      <c r="F18" s="1">
        <v>1.9646405741790999E-2</v>
      </c>
      <c r="G18" s="1">
        <f t="shared" ref="G18:G21" si="9">E18-F18</f>
        <v>0.222829764958209</v>
      </c>
      <c r="H18" s="27">
        <f t="shared" si="1"/>
        <v>8.7874678082838428E-2</v>
      </c>
      <c r="I18" s="27">
        <f t="shared" si="2"/>
        <v>0.99667563219083355</v>
      </c>
      <c r="M18" s="52" t="s">
        <v>26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/>
      <c r="AC18"/>
      <c r="AD18"/>
      <c r="AE18"/>
      <c r="AF18"/>
      <c r="AG18"/>
      <c r="AH18"/>
    </row>
    <row r="19" spans="2:34" ht="40.200000000000003" customHeight="1" thickBot="1" x14ac:dyDescent="0.35">
      <c r="B19" s="1">
        <v>16</v>
      </c>
      <c r="C19" s="1">
        <v>20.5</v>
      </c>
      <c r="D19" s="1">
        <f t="shared" si="0"/>
        <v>0.97619047619047616</v>
      </c>
      <c r="E19" s="1">
        <v>0.24679157970000001</v>
      </c>
      <c r="F19" s="1">
        <v>2.45968268283582E-2</v>
      </c>
      <c r="G19" s="1">
        <f t="shared" si="9"/>
        <v>0.22219475287164181</v>
      </c>
      <c r="H19" s="27">
        <f t="shared" si="1"/>
        <v>0.11001698060238983</v>
      </c>
      <c r="I19" s="27">
        <f t="shared" si="2"/>
        <v>0.99383534255113093</v>
      </c>
      <c r="M19" s="11" t="s">
        <v>4</v>
      </c>
      <c r="N19" s="12" t="s">
        <v>6</v>
      </c>
      <c r="O19" s="12" t="s">
        <v>7</v>
      </c>
      <c r="P19" s="12" t="s">
        <v>10</v>
      </c>
      <c r="Q19" s="12" t="s">
        <v>11</v>
      </c>
      <c r="R19" s="12" t="s">
        <v>12</v>
      </c>
      <c r="S19" s="48" t="s">
        <v>13</v>
      </c>
      <c r="T19" s="12" t="s">
        <v>14</v>
      </c>
      <c r="U19" s="48" t="s">
        <v>15</v>
      </c>
      <c r="V19" s="12" t="s">
        <v>18</v>
      </c>
      <c r="W19" s="13" t="s">
        <v>28</v>
      </c>
      <c r="X19" s="13" t="s">
        <v>36</v>
      </c>
      <c r="Y19" s="13" t="s">
        <v>37</v>
      </c>
      <c r="Z19" s="37" t="s">
        <v>38</v>
      </c>
      <c r="AA19" s="37" t="s">
        <v>39</v>
      </c>
      <c r="AB19"/>
      <c r="AC19"/>
      <c r="AD19"/>
      <c r="AE19"/>
      <c r="AF19"/>
      <c r="AG19"/>
      <c r="AH19"/>
    </row>
    <row r="20" spans="2:34" x14ac:dyDescent="0.3">
      <c r="B20" s="1">
        <v>17</v>
      </c>
      <c r="C20" s="1">
        <v>21</v>
      </c>
      <c r="D20" s="1">
        <f>C20/$C$20</f>
        <v>1</v>
      </c>
      <c r="E20" s="1">
        <v>0.25764380260000003</v>
      </c>
      <c r="F20" s="1">
        <v>3.4070798744776101E-2</v>
      </c>
      <c r="G20" s="1">
        <f t="shared" si="9"/>
        <v>0.22357300385522394</v>
      </c>
      <c r="H20" s="27">
        <f>F20/$G$20</f>
        <v>0.1523922752625306</v>
      </c>
      <c r="I20" s="27">
        <f>G20/$G$20</f>
        <v>1</v>
      </c>
      <c r="M20" s="18">
        <v>36</v>
      </c>
      <c r="N20" s="19">
        <v>0.45555971287692199</v>
      </c>
      <c r="O20" s="19">
        <v>7.5338290243781103E-3</v>
      </c>
      <c r="P20" s="19">
        <f>N20-O20</f>
        <v>0.44802588385254388</v>
      </c>
      <c r="Q20" s="19">
        <f>P20/P20</f>
        <v>1</v>
      </c>
      <c r="R20" s="19">
        <f>P20/Q20</f>
        <v>0.44802588385254388</v>
      </c>
      <c r="S20" s="49">
        <f>R20/R20</f>
        <v>1</v>
      </c>
      <c r="T20" s="19"/>
      <c r="U20" s="49"/>
      <c r="V20" s="20"/>
      <c r="W20" s="33"/>
      <c r="X20" s="20"/>
      <c r="Y20" s="20"/>
      <c r="Z20" s="20"/>
      <c r="AA20" s="20"/>
      <c r="AB20"/>
      <c r="AC20"/>
      <c r="AD20"/>
      <c r="AE20"/>
      <c r="AF20"/>
      <c r="AG20"/>
      <c r="AH20"/>
    </row>
    <row r="21" spans="2:34" x14ac:dyDescent="0.3">
      <c r="B21" s="1">
        <v>18</v>
      </c>
      <c r="C21" s="1">
        <v>21.5</v>
      </c>
      <c r="D21" s="1">
        <f>C21/$C$20</f>
        <v>1.0238095238095237</v>
      </c>
      <c r="E21" s="1">
        <v>0.26567181159999997</v>
      </c>
      <c r="F21" s="1">
        <v>4.5718613645770997E-2</v>
      </c>
      <c r="G21" s="1">
        <f t="shared" si="9"/>
        <v>0.21995319795422896</v>
      </c>
      <c r="H21" s="27">
        <f>F21/$G$20</f>
        <v>0.20449076076902542</v>
      </c>
      <c r="I21" s="27">
        <f>G21/$G$20</f>
        <v>0.983809288963443</v>
      </c>
      <c r="M21" s="15">
        <v>37</v>
      </c>
      <c r="N21" s="16">
        <v>0.48119000000000001</v>
      </c>
      <c r="O21" s="16">
        <v>8.0063232368159098E-3</v>
      </c>
      <c r="P21" s="16">
        <f>N21-O21</f>
        <v>0.47318367676318407</v>
      </c>
      <c r="Q21" s="16">
        <f>Q24+(3*(Q20-Q24)/4)</f>
        <v>0.93700648827775512</v>
      </c>
      <c r="R21" s="16">
        <f>P21/Q21</f>
        <v>0.50499509094425721</v>
      </c>
      <c r="S21" s="50">
        <f>R21/$R$20</f>
        <v>1.1271560620601626</v>
      </c>
      <c r="T21" s="16">
        <v>-9.0143312101910595</v>
      </c>
      <c r="U21" s="50">
        <f>T21/$O$4</f>
        <v>-0.450716560509553</v>
      </c>
      <c r="V21" s="17"/>
      <c r="W21" s="34">
        <v>0.90192346178343996</v>
      </c>
      <c r="X21" s="17">
        <f>W21/Q21</f>
        <v>0.96255839534387988</v>
      </c>
      <c r="Y21" s="17">
        <f>X21/$O$2</f>
        <v>14.526990572651371</v>
      </c>
      <c r="Z21" s="17">
        <f>X21/$F$4</f>
        <v>1.7593974922017035</v>
      </c>
      <c r="AA21" s="17" t="e">
        <f>X21/$L$4</f>
        <v>#REF!</v>
      </c>
      <c r="AB21"/>
      <c r="AC21"/>
      <c r="AD21"/>
      <c r="AE21"/>
      <c r="AF21"/>
      <c r="AG21"/>
      <c r="AH21"/>
    </row>
    <row r="22" spans="2:34" x14ac:dyDescent="0.3">
      <c r="H22" s="27"/>
      <c r="I22" s="27"/>
      <c r="M22" s="15">
        <v>38</v>
      </c>
      <c r="N22" s="16">
        <v>0.53917000000000004</v>
      </c>
      <c r="O22" s="16">
        <v>6.8613098592039696E-3</v>
      </c>
      <c r="P22" s="16">
        <f t="shared" ref="P22:P23" si="10">N22-O22</f>
        <v>0.53230869014079607</v>
      </c>
      <c r="Q22" s="16">
        <f>Q24+(2*(Q20-Q24)/4)</f>
        <v>0.87401297655551025</v>
      </c>
      <c r="R22" s="16">
        <f t="shared" ref="R22:R23" si="11">P22/Q22</f>
        <v>0.60903980194736629</v>
      </c>
      <c r="S22" s="50">
        <f>R22/$R$20</f>
        <v>1.3593853031665821</v>
      </c>
      <c r="T22" s="16">
        <v>-45.030945945945803</v>
      </c>
      <c r="U22" s="50">
        <f t="shared" ref="U22:U23" si="12">T22/$O$4</f>
        <v>-2.2515472972972903</v>
      </c>
      <c r="V22" s="17"/>
      <c r="W22" s="34">
        <v>5.4308063310810697</v>
      </c>
      <c r="X22" s="17">
        <f>W22/Q22</f>
        <v>6.2136449649568206</v>
      </c>
      <c r="Y22" s="17">
        <f t="shared" ref="Y22:Y23" si="13">X22/$O$2</f>
        <v>93.776712420115018</v>
      </c>
      <c r="Z22" s="17">
        <f>X22/$F$4</f>
        <v>11.357514953543314</v>
      </c>
      <c r="AA22" s="17" t="e">
        <f>X22/$L$4</f>
        <v>#REF!</v>
      </c>
      <c r="AB22"/>
      <c r="AC22"/>
      <c r="AD22"/>
      <c r="AE22"/>
      <c r="AF22"/>
      <c r="AG22"/>
      <c r="AH22"/>
    </row>
    <row r="23" spans="2:34" x14ac:dyDescent="0.3">
      <c r="H23" s="27"/>
      <c r="I23" s="27"/>
      <c r="M23" s="15">
        <v>39</v>
      </c>
      <c r="N23" s="16">
        <v>0.52803</v>
      </c>
      <c r="O23" s="16">
        <v>6.5113158925373098E-3</v>
      </c>
      <c r="P23" s="16">
        <f t="shared" si="10"/>
        <v>0.52151868410746272</v>
      </c>
      <c r="Q23" s="16">
        <f>Q24+(1*(Q20-Q24)/4)</f>
        <v>0.81101946483326548</v>
      </c>
      <c r="R23" s="16">
        <f t="shared" si="11"/>
        <v>0.64304089694651145</v>
      </c>
      <c r="S23" s="50">
        <f>R23/$R$20</f>
        <v>1.435276219795711</v>
      </c>
      <c r="T23" s="16">
        <v>-86.490200000000002</v>
      </c>
      <c r="U23" s="50">
        <f t="shared" si="12"/>
        <v>-4.3245100000000001</v>
      </c>
      <c r="V23" s="17"/>
      <c r="W23" s="34">
        <v>10.70621025</v>
      </c>
      <c r="X23" s="17">
        <f>W23/Q23</f>
        <v>13.200928848484605</v>
      </c>
      <c r="Y23" s="17">
        <f t="shared" si="13"/>
        <v>199.2292310365923</v>
      </c>
      <c r="Z23" s="17">
        <f>X23/$F$4</f>
        <v>24.129113852317936</v>
      </c>
      <c r="AA23" s="17" t="e">
        <f>X23/$L$4</f>
        <v>#REF!</v>
      </c>
      <c r="AB23"/>
      <c r="AC23"/>
      <c r="AD23"/>
      <c r="AE23"/>
      <c r="AF23"/>
      <c r="AG23"/>
      <c r="AH23"/>
    </row>
    <row r="24" spans="2:34" x14ac:dyDescent="0.3">
      <c r="H24" s="27"/>
      <c r="I24" s="27"/>
      <c r="M24" s="21">
        <v>40</v>
      </c>
      <c r="N24" s="22">
        <v>0.34144770828571402</v>
      </c>
      <c r="O24" s="22">
        <v>6.3127194985074598E-3</v>
      </c>
      <c r="P24" s="22">
        <f>N24-O24</f>
        <v>0.33513498878720654</v>
      </c>
      <c r="Q24" s="22">
        <f>P24/P20</f>
        <v>0.7480259531110206</v>
      </c>
      <c r="R24" s="22">
        <f>P24/Q24</f>
        <v>0.44802588385254388</v>
      </c>
      <c r="S24" s="50"/>
      <c r="T24" s="22"/>
      <c r="U24" s="50"/>
      <c r="V24" s="23"/>
      <c r="W24" s="35"/>
      <c r="X24" s="23"/>
      <c r="Y24" s="23"/>
      <c r="Z24" s="23"/>
      <c r="AA24" s="23"/>
      <c r="AB24"/>
      <c r="AC24"/>
      <c r="AD24"/>
      <c r="AE24"/>
      <c r="AF24"/>
      <c r="AG24"/>
      <c r="AH24"/>
    </row>
    <row r="25" spans="2:34" x14ac:dyDescent="0.3">
      <c r="H25" s="27"/>
      <c r="I25" s="27"/>
      <c r="M25" s="15">
        <v>41</v>
      </c>
      <c r="N25" s="16">
        <v>0.33561000000000002</v>
      </c>
      <c r="O25" s="16">
        <v>6.1736326119402997E-3</v>
      </c>
      <c r="P25" s="16">
        <f t="shared" ref="P25:P27" si="14">N25-O25</f>
        <v>0.3294363673880597</v>
      </c>
      <c r="Q25" s="16">
        <f>Q28+(3*(Q24-Q28)/4)</f>
        <v>0.71728597374906711</v>
      </c>
      <c r="R25" s="16">
        <f>P25/Q25</f>
        <v>0.45928176410056026</v>
      </c>
      <c r="S25" s="50">
        <f>R25/$R$20</f>
        <v>1.0251232811623021</v>
      </c>
      <c r="T25" s="16">
        <v>-3.6033083333333198</v>
      </c>
      <c r="U25" s="50">
        <f>T25/$O$4</f>
        <v>-0.180165416666666</v>
      </c>
      <c r="V25" s="17"/>
      <c r="W25" s="34">
        <v>0.26337206111111</v>
      </c>
      <c r="X25" s="17">
        <f>W25/Q25</f>
        <v>0.36717860204979719</v>
      </c>
      <c r="Y25" s="17">
        <f>X25/$O$2</f>
        <v>5.54148207138239</v>
      </c>
      <c r="Z25" s="17">
        <f>X25/$F$4</f>
        <v>0.67114173515233677</v>
      </c>
      <c r="AA25" s="17" t="e">
        <f>X25/$L$4</f>
        <v>#REF!</v>
      </c>
      <c r="AB25"/>
      <c r="AC25"/>
      <c r="AD25"/>
      <c r="AE25"/>
      <c r="AF25"/>
      <c r="AG25"/>
      <c r="AH25"/>
    </row>
    <row r="26" spans="2:34" x14ac:dyDescent="0.3">
      <c r="H26" s="27"/>
      <c r="I26" s="27"/>
      <c r="M26" s="15">
        <v>42</v>
      </c>
      <c r="N26" s="16">
        <v>0.38362000000000002</v>
      </c>
      <c r="O26" s="16">
        <v>6.0969099199004902E-3</v>
      </c>
      <c r="P26" s="16">
        <f t="shared" si="14"/>
        <v>0.37752309008009954</v>
      </c>
      <c r="Q26" s="16">
        <f>Q28+(2*(Q24-Q28)/4)</f>
        <v>0.68654599438711372</v>
      </c>
      <c r="R26" s="16">
        <f t="shared" ref="R26:R27" si="15">P26/Q26</f>
        <v>0.549887543102073</v>
      </c>
      <c r="S26" s="50">
        <f>R26/$R$20</f>
        <v>1.2273566392495623</v>
      </c>
      <c r="T26" s="16">
        <v>-32.467796052631599</v>
      </c>
      <c r="U26" s="50">
        <f t="shared" ref="U26:U27" si="16">T26/$O$4</f>
        <v>-1.6233898026315798</v>
      </c>
      <c r="V26" s="17"/>
      <c r="W26" s="34">
        <v>3.5353452039473598</v>
      </c>
      <c r="X26" s="17">
        <f>W26/Q26</f>
        <v>5.1494659248626116</v>
      </c>
      <c r="Y26" s="17">
        <f t="shared" ref="Y26:Y27" si="17">X26/$O$2</f>
        <v>77.716056819538352</v>
      </c>
      <c r="Z26" s="17">
        <f>X26/$F$4</f>
        <v>9.4123717357892662</v>
      </c>
      <c r="AA26" s="17" t="e">
        <f>X26/$L$4</f>
        <v>#REF!</v>
      </c>
      <c r="AB26"/>
      <c r="AC26"/>
      <c r="AD26"/>
      <c r="AE26"/>
      <c r="AF26"/>
      <c r="AG26"/>
      <c r="AH26"/>
    </row>
    <row r="27" spans="2:34" x14ac:dyDescent="0.3">
      <c r="M27" s="15">
        <v>43</v>
      </c>
      <c r="N27" s="16">
        <v>0.43969000000000003</v>
      </c>
      <c r="O27" s="16">
        <v>6.02855297263681E-3</v>
      </c>
      <c r="P27" s="16">
        <f t="shared" si="14"/>
        <v>0.4336614470273632</v>
      </c>
      <c r="Q27" s="16">
        <f>Q28+(1*(Q24-Q28)/4)</f>
        <v>0.65580601502516034</v>
      </c>
      <c r="R27" s="16">
        <f t="shared" si="15"/>
        <v>0.66126482083383387</v>
      </c>
      <c r="S27" s="50">
        <f>R27/$R$20</f>
        <v>1.4759522712117947</v>
      </c>
      <c r="T27" s="16">
        <v>-108.61835227272699</v>
      </c>
      <c r="U27" s="50">
        <f t="shared" si="16"/>
        <v>-5.4309176136363497</v>
      </c>
      <c r="V27" s="17"/>
      <c r="W27" s="34">
        <v>12.3644679090909</v>
      </c>
      <c r="X27" s="17">
        <f>W27/Q27</f>
        <v>18.853849500932881</v>
      </c>
      <c r="Y27" s="17">
        <f t="shared" si="17"/>
        <v>284.5434576053861</v>
      </c>
      <c r="Z27" s="17">
        <f>X27/$F$4</f>
        <v>34.461717533967338</v>
      </c>
      <c r="AA27" s="17" t="e">
        <f>X27/$L$4</f>
        <v>#REF!</v>
      </c>
      <c r="AB27"/>
      <c r="AC27"/>
      <c r="AD27"/>
      <c r="AE27"/>
      <c r="AF27"/>
      <c r="AG27"/>
      <c r="AH27"/>
    </row>
    <row r="28" spans="2:34" x14ac:dyDescent="0.3">
      <c r="M28" s="21">
        <v>44</v>
      </c>
      <c r="N28" s="22">
        <v>0.28598149377580601</v>
      </c>
      <c r="O28" s="22">
        <v>5.9357306815920399E-3</v>
      </c>
      <c r="P28" s="22">
        <f>N28-O28</f>
        <v>0.28004576309421397</v>
      </c>
      <c r="Q28" s="22">
        <f>P28/P20</f>
        <v>0.62506603566320684</v>
      </c>
      <c r="R28" s="22">
        <f>P28/Q28</f>
        <v>0.44802588385254388</v>
      </c>
      <c r="S28" s="50"/>
      <c r="T28" s="22"/>
      <c r="U28" s="50"/>
      <c r="V28" s="23"/>
      <c r="W28" s="35"/>
      <c r="X28" s="23"/>
      <c r="Y28" s="23"/>
      <c r="Z28" s="23"/>
      <c r="AA28" s="23"/>
      <c r="AB28"/>
      <c r="AC28"/>
      <c r="AD28"/>
      <c r="AE28"/>
      <c r="AF28"/>
      <c r="AG28"/>
      <c r="AH28"/>
    </row>
    <row r="29" spans="2:34" x14ac:dyDescent="0.3">
      <c r="M29" s="15">
        <v>45</v>
      </c>
      <c r="N29" s="16">
        <v>0.31168000000000001</v>
      </c>
      <c r="O29" s="16">
        <v>5.9650980378109404E-3</v>
      </c>
      <c r="P29" s="16">
        <f t="shared" ref="P29:P31" si="18">N29-O29</f>
        <v>0.30571490196218909</v>
      </c>
      <c r="Q29" s="16">
        <f>Q32+(3*(Q28-Q32)/4)</f>
        <v>0.60460882196278665</v>
      </c>
      <c r="R29" s="16">
        <f>P29/Q29</f>
        <v>0.50564082239111896</v>
      </c>
      <c r="S29" s="50">
        <f>R29/$R$20</f>
        <v>1.128597343624766</v>
      </c>
      <c r="T29" s="32">
        <v>-18.038157327586099</v>
      </c>
      <c r="U29" s="50">
        <f>T29/$O$4</f>
        <v>-0.90190786637930498</v>
      </c>
      <c r="V29" s="17"/>
      <c r="W29" s="34">
        <v>1.7548057025862001</v>
      </c>
      <c r="X29" s="17">
        <f>W29/Q29</f>
        <v>2.902381901887312</v>
      </c>
      <c r="Y29" s="17">
        <f>X29/$O$2</f>
        <v>43.802926379222939</v>
      </c>
      <c r="Z29" s="17">
        <f>X29/$F$4</f>
        <v>5.3050739199753583</v>
      </c>
      <c r="AA29" s="17" t="e">
        <f>X29/$L$4</f>
        <v>#REF!</v>
      </c>
      <c r="AB29"/>
      <c r="AC29"/>
      <c r="AD29"/>
      <c r="AE29"/>
      <c r="AF29"/>
      <c r="AG29"/>
      <c r="AH29"/>
    </row>
    <row r="30" spans="2:34" x14ac:dyDescent="0.3">
      <c r="H30"/>
      <c r="I30"/>
      <c r="M30" s="15">
        <v>46</v>
      </c>
      <c r="N30" s="16">
        <v>0.36492999999999998</v>
      </c>
      <c r="O30" s="16">
        <v>5.6962441641790996E-3</v>
      </c>
      <c r="P30" s="16">
        <f t="shared" si="18"/>
        <v>0.3592337558358209</v>
      </c>
      <c r="Q30" s="16">
        <f>Q32+(2*(Q28-Q32)/4)</f>
        <v>0.58415160826236656</v>
      </c>
      <c r="R30" s="16">
        <f t="shared" ref="R30:R32" si="19">P30/Q30</f>
        <v>0.61496664693675585</v>
      </c>
      <c r="S30" s="50">
        <f>R30/$R$20</f>
        <v>1.3726141035618296</v>
      </c>
      <c r="T30" s="16">
        <v>-54.118018867924597</v>
      </c>
      <c r="U30" s="50">
        <f>T30/$O$4</f>
        <v>-2.7059009433962298</v>
      </c>
      <c r="V30" s="17"/>
      <c r="W30" s="34">
        <v>6.0110247594339503</v>
      </c>
      <c r="X30" s="17">
        <f>W30/Q30</f>
        <v>10.290179252120028</v>
      </c>
      <c r="Y30" s="17">
        <f t="shared" ref="Y30:Y31" si="20">X30/$O$2</f>
        <v>155.30001889707256</v>
      </c>
      <c r="Z30" s="17">
        <f>X30/$F$4</f>
        <v>18.808745171266239</v>
      </c>
      <c r="AA30" s="17" t="e">
        <f>X30/$L$4</f>
        <v>#REF!</v>
      </c>
      <c r="AB30"/>
      <c r="AC30"/>
      <c r="AD30"/>
      <c r="AE30"/>
      <c r="AF30"/>
      <c r="AG30"/>
      <c r="AH30"/>
    </row>
    <row r="31" spans="2:34" x14ac:dyDescent="0.3">
      <c r="H31"/>
      <c r="I31"/>
      <c r="M31" s="15">
        <v>47</v>
      </c>
      <c r="N31" s="16">
        <v>0.37511</v>
      </c>
      <c r="O31" s="16">
        <v>5.9024174119402997E-3</v>
      </c>
      <c r="P31" s="16">
        <f t="shared" si="18"/>
        <v>0.36920758258805969</v>
      </c>
      <c r="Q31" s="16">
        <f>Q32+(1*(Q28-Q32)/4)</f>
        <v>0.56369439456194637</v>
      </c>
      <c r="R31" s="16">
        <f t="shared" si="19"/>
        <v>0.65497827572859812</v>
      </c>
      <c r="S31" s="50">
        <f>R31/$R$20</f>
        <v>1.461920615158403</v>
      </c>
      <c r="T31" s="16">
        <v>-68.444687499999901</v>
      </c>
      <c r="U31" s="50">
        <f>T31/$O$4</f>
        <v>-3.4222343749999951</v>
      </c>
      <c r="V31" s="17"/>
      <c r="W31" s="34">
        <v>7.61195132954545</v>
      </c>
      <c r="X31" s="17">
        <f>W31/Q31</f>
        <v>13.50368462588809</v>
      </c>
      <c r="Y31" s="17">
        <f t="shared" si="20"/>
        <v>203.79843987153774</v>
      </c>
      <c r="Z31" s="17">
        <f>X31/$F$4</f>
        <v>24.682501322719634</v>
      </c>
      <c r="AA31" s="17" t="e">
        <f>X31/$L$4</f>
        <v>#REF!</v>
      </c>
    </row>
    <row r="32" spans="2:34" ht="15" thickBot="1" x14ac:dyDescent="0.35">
      <c r="M32" s="24">
        <v>48</v>
      </c>
      <c r="N32" s="25">
        <v>0.249125870757746</v>
      </c>
      <c r="O32" s="25">
        <v>5.7415526606965197E-3</v>
      </c>
      <c r="P32" s="25">
        <f>N32-O32</f>
        <v>0.2433843180970495</v>
      </c>
      <c r="Q32" s="25">
        <f>P32/P20</f>
        <v>0.54323718086152617</v>
      </c>
      <c r="R32" s="25">
        <f t="shared" si="19"/>
        <v>0.44802588385254388</v>
      </c>
      <c r="S32" s="51">
        <f>R32/R24</f>
        <v>1</v>
      </c>
      <c r="T32" s="25"/>
      <c r="U32" s="51"/>
      <c r="V32" s="26"/>
      <c r="W32" s="36"/>
      <c r="X32" s="26"/>
      <c r="Y32" s="26"/>
      <c r="Z32" s="26"/>
      <c r="AA32" s="26"/>
    </row>
    <row r="33" spans="2:9" ht="15" thickBot="1" x14ac:dyDescent="0.35">
      <c r="B33" s="52" t="s">
        <v>27</v>
      </c>
      <c r="C33" s="53"/>
      <c r="D33" s="53"/>
      <c r="E33" s="53"/>
      <c r="F33" s="53"/>
      <c r="G33" s="53"/>
      <c r="H33" s="53"/>
      <c r="I33" s="54"/>
    </row>
    <row r="34" spans="2:9" ht="29.4" thickBot="1" x14ac:dyDescent="0.35">
      <c r="B34" s="11" t="s">
        <v>4</v>
      </c>
      <c r="C34" s="12" t="s">
        <v>5</v>
      </c>
      <c r="D34" s="12" t="s">
        <v>17</v>
      </c>
      <c r="E34" s="12" t="s">
        <v>6</v>
      </c>
      <c r="F34" s="12" t="s">
        <v>7</v>
      </c>
      <c r="G34" s="13" t="s">
        <v>10</v>
      </c>
      <c r="H34" s="12" t="s">
        <v>24</v>
      </c>
      <c r="I34" s="13" t="s">
        <v>25</v>
      </c>
    </row>
    <row r="35" spans="2:9" ht="15" thickBot="1" x14ac:dyDescent="0.35">
      <c r="B35" s="1">
        <v>19</v>
      </c>
      <c r="D35" s="1">
        <v>1</v>
      </c>
      <c r="E35" s="1">
        <v>0.22800999999999999</v>
      </c>
      <c r="F35" s="1">
        <v>1.07213386731343E-2</v>
      </c>
      <c r="G35" s="1">
        <f>E35-F35</f>
        <v>0.2172886613268657</v>
      </c>
      <c r="H35" s="1">
        <v>2.4E-2</v>
      </c>
      <c r="I35" s="1">
        <v>2.9000000000000001E-2</v>
      </c>
    </row>
    <row r="36" spans="2:9" ht="15" thickBot="1" x14ac:dyDescent="0.35">
      <c r="B36" s="52" t="s">
        <v>23</v>
      </c>
      <c r="C36" s="53"/>
      <c r="D36" s="53"/>
      <c r="E36" s="53"/>
      <c r="F36" s="53"/>
      <c r="G36" s="54"/>
    </row>
    <row r="37" spans="2:9" ht="29.4" thickBot="1" x14ac:dyDescent="0.35">
      <c r="B37" s="11" t="s">
        <v>4</v>
      </c>
      <c r="C37" s="12" t="s">
        <v>5</v>
      </c>
      <c r="D37" s="12" t="s">
        <v>17</v>
      </c>
      <c r="E37" s="12" t="s">
        <v>6</v>
      </c>
      <c r="F37" s="12" t="s">
        <v>7</v>
      </c>
      <c r="G37" s="13" t="s">
        <v>10</v>
      </c>
    </row>
    <row r="38" spans="2:9" x14ac:dyDescent="0.3">
      <c r="B38" s="1">
        <v>20</v>
      </c>
      <c r="D38" s="1">
        <v>1</v>
      </c>
      <c r="E38" s="19">
        <v>0.55991502893932499</v>
      </c>
      <c r="F38" s="19">
        <v>1.2819560399502401E-2</v>
      </c>
      <c r="G38" s="1">
        <f>E38-F38</f>
        <v>0.5470954685398226</v>
      </c>
    </row>
  </sheetData>
  <mergeCells count="5">
    <mergeCell ref="B6:K6"/>
    <mergeCell ref="M6:V6"/>
    <mergeCell ref="B33:I33"/>
    <mergeCell ref="B36:G36"/>
    <mergeCell ref="M18:AA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opLeftCell="I12" zoomScale="110" zoomScaleNormal="110" workbookViewId="0">
      <selection activeCell="R34" sqref="R34"/>
    </sheetView>
  </sheetViews>
  <sheetFormatPr defaultColWidth="8.6640625" defaultRowHeight="14.4" x14ac:dyDescent="0.3"/>
  <cols>
    <col min="1" max="1" width="8.6640625" style="1"/>
    <col min="2" max="2" width="7.44140625" style="1" bestFit="1" customWidth="1"/>
    <col min="3" max="3" width="12.44140625" style="1" bestFit="1" customWidth="1"/>
    <col min="4" max="4" width="9.33203125" style="1" bestFit="1" customWidth="1"/>
    <col min="5" max="5" width="9.44140625" style="1" bestFit="1" customWidth="1"/>
    <col min="6" max="6" width="8.6640625" style="1" bestFit="1" customWidth="1"/>
    <col min="7" max="7" width="8.6640625" style="1"/>
    <col min="8" max="8" width="11.109375" style="1" bestFit="1" customWidth="1"/>
    <col min="9" max="9" width="10.6640625" style="1" customWidth="1"/>
    <col min="10" max="10" width="7.33203125" style="1" customWidth="1"/>
    <col min="11" max="11" width="8.6640625" style="1" bestFit="1" customWidth="1"/>
    <col min="12" max="12" width="12.109375" style="1" bestFit="1" customWidth="1"/>
    <col min="13" max="13" width="5.6640625" style="1" customWidth="1"/>
    <col min="14" max="14" width="22.44140625" style="1" bestFit="1" customWidth="1"/>
    <col min="15" max="15" width="9.33203125" style="1" customWidth="1"/>
    <col min="16" max="16" width="7.44140625" style="1" customWidth="1"/>
    <col min="17" max="17" width="8.6640625" style="1" customWidth="1"/>
    <col min="18" max="18" width="9.6640625" style="1" customWidth="1"/>
    <col min="19" max="20" width="8.6640625" style="1"/>
    <col min="21" max="21" width="9.6640625" style="1" customWidth="1"/>
    <col min="22" max="16384" width="8.6640625" style="1"/>
  </cols>
  <sheetData>
    <row r="1" spans="1:23" ht="15" thickBot="1" x14ac:dyDescent="0.35"/>
    <row r="2" spans="1:23" ht="16.2" thickBot="1" x14ac:dyDescent="0.35">
      <c r="B2" s="8" t="s">
        <v>0</v>
      </c>
      <c r="C2" s="2">
        <v>44792</v>
      </c>
      <c r="E2" s="8" t="s">
        <v>31</v>
      </c>
      <c r="F2" s="3" t="s">
        <v>34</v>
      </c>
      <c r="H2" s="8" t="s">
        <v>1</v>
      </c>
      <c r="I2" s="4">
        <v>256</v>
      </c>
      <c r="K2" s="8" t="s">
        <v>2</v>
      </c>
      <c r="L2" s="2" t="s">
        <v>29</v>
      </c>
      <c r="N2" s="8" t="s">
        <v>3</v>
      </c>
      <c r="O2" s="3">
        <v>3.6200000000000003E-2</v>
      </c>
    </row>
    <row r="3" spans="1:23" s="10" customFormat="1" ht="16.2" thickBot="1" x14ac:dyDescent="0.35">
      <c r="B3" s="9"/>
      <c r="C3" s="5"/>
      <c r="E3" s="9"/>
      <c r="F3" s="6"/>
      <c r="H3" s="9"/>
      <c r="I3" s="7"/>
      <c r="K3" s="9"/>
      <c r="L3" s="5"/>
      <c r="N3" s="9"/>
      <c r="O3" s="6"/>
    </row>
    <row r="4" spans="1:23" ht="16.2" thickBot="1" x14ac:dyDescent="0.35">
      <c r="B4" s="8" t="s">
        <v>19</v>
      </c>
      <c r="C4" s="29">
        <f>G35</f>
        <v>0.12391290645820896</v>
      </c>
      <c r="E4" s="8" t="s">
        <v>20</v>
      </c>
      <c r="F4" s="3">
        <f>G38</f>
        <v>0.33343979627072273</v>
      </c>
      <c r="H4" s="8"/>
      <c r="I4" s="4"/>
      <c r="K4" s="8" t="s">
        <v>40</v>
      </c>
      <c r="L4" s="38" t="e">
        <f>#REF!</f>
        <v>#REF!</v>
      </c>
      <c r="N4" s="8" t="s">
        <v>9</v>
      </c>
      <c r="O4" s="3">
        <v>21</v>
      </c>
    </row>
    <row r="5" spans="1:23" ht="15" thickBot="1" x14ac:dyDescent="0.35"/>
    <row r="6" spans="1:23" ht="15" thickBot="1" x14ac:dyDescent="0.35">
      <c r="B6" s="52" t="s">
        <v>8</v>
      </c>
      <c r="C6" s="53"/>
      <c r="D6" s="53"/>
      <c r="E6" s="53"/>
      <c r="F6" s="53"/>
      <c r="G6" s="53"/>
      <c r="H6" s="53"/>
      <c r="I6" s="53"/>
      <c r="J6" s="53"/>
      <c r="K6" s="54"/>
      <c r="M6" s="52" t="s">
        <v>16</v>
      </c>
      <c r="N6" s="53"/>
      <c r="O6" s="53"/>
      <c r="P6" s="53"/>
      <c r="Q6" s="53"/>
      <c r="R6" s="53"/>
      <c r="S6" s="53"/>
      <c r="T6" s="53"/>
      <c r="U6" s="53"/>
      <c r="V6" s="54"/>
      <c r="W6"/>
    </row>
    <row r="7" spans="1:23" s="14" customFormat="1" ht="29.4" thickBot="1" x14ac:dyDescent="0.35">
      <c r="B7" s="11" t="s">
        <v>4</v>
      </c>
      <c r="C7" s="12" t="s">
        <v>5</v>
      </c>
      <c r="D7" s="12" t="s">
        <v>17</v>
      </c>
      <c r="E7" s="12" t="s">
        <v>6</v>
      </c>
      <c r="F7" s="12" t="s">
        <v>7</v>
      </c>
      <c r="G7" s="12" t="s">
        <v>10</v>
      </c>
      <c r="H7" s="12" t="s">
        <v>21</v>
      </c>
      <c r="I7" s="12" t="s">
        <v>22</v>
      </c>
      <c r="J7" s="12" t="s">
        <v>24</v>
      </c>
      <c r="K7" s="13" t="s">
        <v>25</v>
      </c>
      <c r="M7" s="11" t="s">
        <v>4</v>
      </c>
      <c r="N7" s="12" t="s">
        <v>6</v>
      </c>
      <c r="O7" s="12" t="s">
        <v>7</v>
      </c>
      <c r="P7" s="12" t="s">
        <v>10</v>
      </c>
      <c r="Q7" s="12" t="s">
        <v>11</v>
      </c>
      <c r="R7" s="12" t="s">
        <v>12</v>
      </c>
      <c r="S7" s="12" t="s">
        <v>13</v>
      </c>
      <c r="T7" s="12" t="s">
        <v>14</v>
      </c>
      <c r="U7" s="12" t="s">
        <v>15</v>
      </c>
      <c r="V7" s="12" t="s">
        <v>18</v>
      </c>
      <c r="W7"/>
    </row>
    <row r="8" spans="1:23" x14ac:dyDescent="0.3">
      <c r="B8" s="41">
        <v>1</v>
      </c>
      <c r="C8" s="41">
        <v>17</v>
      </c>
      <c r="D8" s="41">
        <f t="shared" ref="D8:D17" si="0">C8/$C$18</f>
        <v>0.77272727272727271</v>
      </c>
      <c r="E8" s="1">
        <v>5.7672028799999997E-2</v>
      </c>
      <c r="F8" s="1">
        <v>3.2061900258706401E-3</v>
      </c>
      <c r="G8" s="1">
        <f>E8-F8</f>
        <v>5.446583877412936E-2</v>
      </c>
      <c r="H8" s="44">
        <f>F8/$G$18</f>
        <v>2.3990937347277329E-2</v>
      </c>
      <c r="I8" s="44">
        <f t="shared" ref="I8:I15" si="1">G8/$G$18</f>
        <v>0.40755117914204581</v>
      </c>
      <c r="M8" s="18">
        <v>16</v>
      </c>
      <c r="N8" s="19">
        <v>0.32760357053039202</v>
      </c>
      <c r="O8" s="19">
        <v>1.2095578123880599E-2</v>
      </c>
      <c r="P8" s="19">
        <f>N8-O8</f>
        <v>0.31550799240651139</v>
      </c>
      <c r="Q8" s="19">
        <f>P8/P8</f>
        <v>1</v>
      </c>
      <c r="R8" s="19">
        <f t="shared" ref="R8:R16" si="2">P8/Q8</f>
        <v>0.31550799240651139</v>
      </c>
      <c r="S8" s="19">
        <f>R8/R8</f>
        <v>1</v>
      </c>
      <c r="T8" s="19"/>
      <c r="U8" s="19"/>
      <c r="V8" s="20"/>
      <c r="W8"/>
    </row>
    <row r="9" spans="1:23" x14ac:dyDescent="0.3">
      <c r="B9" s="41">
        <v>2</v>
      </c>
      <c r="C9" s="41">
        <v>17.5</v>
      </c>
      <c r="D9" s="41">
        <f t="shared" si="0"/>
        <v>0.79545454545454541</v>
      </c>
      <c r="E9" s="1">
        <v>7.2871413199999999E-2</v>
      </c>
      <c r="F9" s="1">
        <v>3.63085547064676E-3</v>
      </c>
      <c r="G9" s="1">
        <f t="shared" ref="G9:G17" si="3">E9-F9</f>
        <v>6.9240557729353239E-2</v>
      </c>
      <c r="H9" s="44">
        <f t="shared" ref="H9:H17" si="4">F9/$G$18</f>
        <v>2.7168578721297566E-2</v>
      </c>
      <c r="I9" s="44">
        <f t="shared" si="1"/>
        <v>0.51810587300556799</v>
      </c>
      <c r="M9" s="15">
        <v>17</v>
      </c>
      <c r="N9" s="16">
        <v>0.254520232347272</v>
      </c>
      <c r="O9" s="16">
        <v>1.06862886766169E-2</v>
      </c>
      <c r="P9" s="16">
        <f>N9-O9</f>
        <v>0.24383394367065511</v>
      </c>
      <c r="Q9" s="16">
        <f>Q12+(3*(Q8-Q12)/4)</f>
        <v>0.97205680406213335</v>
      </c>
      <c r="R9" s="16">
        <f>P9/Q9</f>
        <v>0.25084330735785826</v>
      </c>
      <c r="S9" s="16">
        <f>R9/$R$8</f>
        <v>0.79504580991616558</v>
      </c>
      <c r="T9" s="16">
        <v>9.8970727272727306</v>
      </c>
      <c r="U9" s="16">
        <f>T9/O4</f>
        <v>0.47128917748917765</v>
      </c>
      <c r="V9" s="17"/>
      <c r="W9"/>
    </row>
    <row r="10" spans="1:23" x14ac:dyDescent="0.3">
      <c r="B10" s="41">
        <v>3</v>
      </c>
      <c r="C10" s="41">
        <v>18</v>
      </c>
      <c r="D10" s="41">
        <f t="shared" si="0"/>
        <v>0.81818181818181823</v>
      </c>
      <c r="E10" s="1">
        <v>8.2708142299999995E-2</v>
      </c>
      <c r="F10" s="1">
        <v>4.5398543263681498E-3</v>
      </c>
      <c r="G10" s="1">
        <f t="shared" si="3"/>
        <v>7.8168287973631845E-2</v>
      </c>
      <c r="H10" s="44">
        <f t="shared" si="4"/>
        <v>3.3970338573456285E-2</v>
      </c>
      <c r="I10" s="44">
        <f t="shared" si="1"/>
        <v>0.58490934229953762</v>
      </c>
      <c r="M10" s="15">
        <v>18</v>
      </c>
      <c r="N10" s="16">
        <v>0.19200013089148901</v>
      </c>
      <c r="O10" s="16">
        <v>9.6677219442786108E-3</v>
      </c>
      <c r="P10" s="16">
        <f t="shared" ref="P10:P11" si="5">N10-O10</f>
        <v>0.18233240894721039</v>
      </c>
      <c r="Q10" s="16">
        <f>Q12+(2*(Q8-Q12)/4)</f>
        <v>0.9441136081242667</v>
      </c>
      <c r="R10" s="16">
        <f t="shared" si="2"/>
        <v>0.19312549610365465</v>
      </c>
      <c r="S10" s="16">
        <f t="shared" ref="S10:S11" si="6">R10/$R$8</f>
        <v>0.61210967947469641</v>
      </c>
      <c r="T10" s="16">
        <v>21.439244680851001</v>
      </c>
      <c r="U10" s="16">
        <f>T10/O4</f>
        <v>1.0209164133738571</v>
      </c>
      <c r="V10" s="17"/>
      <c r="W10"/>
    </row>
    <row r="11" spans="1:23" x14ac:dyDescent="0.3">
      <c r="B11" s="41">
        <v>4</v>
      </c>
      <c r="C11" s="41">
        <v>18.5</v>
      </c>
      <c r="D11" s="41">
        <f t="shared" si="0"/>
        <v>0.84090909090909094</v>
      </c>
      <c r="E11" s="1">
        <v>9.2449711599999998E-2</v>
      </c>
      <c r="F11" s="1">
        <v>4.0408372373134296E-3</v>
      </c>
      <c r="G11" s="1">
        <f t="shared" si="3"/>
        <v>8.8408874362686574E-2</v>
      </c>
      <c r="H11" s="44">
        <f t="shared" si="4"/>
        <v>3.0236346632201479E-2</v>
      </c>
      <c r="I11" s="44">
        <f t="shared" si="1"/>
        <v>0.66153651176759753</v>
      </c>
      <c r="M11" s="15">
        <v>19</v>
      </c>
      <c r="N11" s="16">
        <v>0.12921116926290299</v>
      </c>
      <c r="O11" s="16">
        <v>9.2978389796019908E-3</v>
      </c>
      <c r="P11" s="16">
        <f t="shared" si="5"/>
        <v>0.11991333028330101</v>
      </c>
      <c r="Q11" s="16">
        <f>Q12+(1*(Q8-Q12)/4)</f>
        <v>0.91617041218640005</v>
      </c>
      <c r="R11" s="16">
        <f t="shared" si="2"/>
        <v>0.13088539936269405</v>
      </c>
      <c r="S11" s="16">
        <f t="shared" si="6"/>
        <v>0.41484020219068424</v>
      </c>
      <c r="T11" s="16">
        <v>40.042822580645101</v>
      </c>
      <c r="U11" s="16">
        <f>T11/O4</f>
        <v>1.9068010752688143</v>
      </c>
      <c r="V11" s="17"/>
      <c r="W11"/>
    </row>
    <row r="12" spans="1:23" x14ac:dyDescent="0.3">
      <c r="B12" s="41">
        <v>5</v>
      </c>
      <c r="C12" s="41">
        <v>19</v>
      </c>
      <c r="D12" s="41">
        <f t="shared" si="0"/>
        <v>0.86363636363636365</v>
      </c>
      <c r="E12" s="41">
        <v>0.1015883742</v>
      </c>
      <c r="F12" s="41">
        <v>5.6032546651741304E-3</v>
      </c>
      <c r="G12" s="41">
        <f t="shared" si="3"/>
        <v>9.5985119534825872E-2</v>
      </c>
      <c r="H12" s="44">
        <f t="shared" si="4"/>
        <v>4.1927437403379814E-2</v>
      </c>
      <c r="I12" s="44">
        <f t="shared" si="1"/>
        <v>0.71822723246280928</v>
      </c>
      <c r="M12" s="21">
        <v>20</v>
      </c>
      <c r="N12" s="22">
        <v>0.289178636557608</v>
      </c>
      <c r="O12" s="22">
        <v>8.9358507582089595E-3</v>
      </c>
      <c r="P12" s="22">
        <f>N12-O12</f>
        <v>0.28024278579939904</v>
      </c>
      <c r="Q12" s="22">
        <f>P12/P8</f>
        <v>0.8882272162485334</v>
      </c>
      <c r="R12" s="22">
        <f t="shared" si="2"/>
        <v>0.31550799240651139</v>
      </c>
      <c r="S12" s="22">
        <f>R12/R8</f>
        <v>1</v>
      </c>
      <c r="T12" s="22"/>
      <c r="U12" s="22"/>
      <c r="V12" s="23"/>
      <c r="W12"/>
    </row>
    <row r="13" spans="1:23" x14ac:dyDescent="0.3">
      <c r="B13" s="41">
        <v>6</v>
      </c>
      <c r="C13" s="41">
        <v>19.5</v>
      </c>
      <c r="D13" s="41">
        <f t="shared" si="0"/>
        <v>0.88636363636363635</v>
      </c>
      <c r="E13" s="41">
        <v>0.1200878692</v>
      </c>
      <c r="F13" s="41">
        <v>7.4381559348258696E-3</v>
      </c>
      <c r="G13" s="41">
        <f t="shared" si="3"/>
        <v>0.11264971326517413</v>
      </c>
      <c r="H13" s="44">
        <f t="shared" si="4"/>
        <v>5.5657441253260991E-2</v>
      </c>
      <c r="I13" s="44">
        <f t="shared" si="1"/>
        <v>0.84292328006967265</v>
      </c>
      <c r="M13" s="15">
        <v>21</v>
      </c>
      <c r="N13" s="16">
        <v>5.91810776703703E-2</v>
      </c>
      <c r="O13" s="16">
        <v>8.5538087611940206E-3</v>
      </c>
      <c r="P13" s="16">
        <f t="shared" ref="P13:P15" si="7">N13-O13</f>
        <v>5.0627268909176279E-2</v>
      </c>
      <c r="Q13" s="16">
        <f>Q16+(3*(Q12-Q16)/4)</f>
        <v>0.86288392701879735</v>
      </c>
      <c r="R13" s="16">
        <f>P13/Q13</f>
        <v>5.867216588920586E-2</v>
      </c>
      <c r="S13" s="16">
        <f t="shared" ref="S13:S15" si="8">R13/$R$8</f>
        <v>0.1859609496472299</v>
      </c>
      <c r="T13" s="16">
        <v>81.905944444444401</v>
      </c>
      <c r="U13" s="16">
        <f>T13/O4</f>
        <v>3.9002830687830667</v>
      </c>
      <c r="V13" s="17"/>
      <c r="W13"/>
    </row>
    <row r="14" spans="1:23" x14ac:dyDescent="0.3">
      <c r="B14" s="41">
        <v>7</v>
      </c>
      <c r="C14" s="41">
        <v>20</v>
      </c>
      <c r="D14" s="41">
        <f t="shared" si="0"/>
        <v>0.90909090909090906</v>
      </c>
      <c r="E14" s="41">
        <v>0.1222138212</v>
      </c>
      <c r="F14" s="41">
        <v>9.9664102870646708E-3</v>
      </c>
      <c r="G14" s="41">
        <f t="shared" si="3"/>
        <v>0.11224741091293533</v>
      </c>
      <c r="H14" s="44">
        <f t="shared" si="4"/>
        <v>7.4575593724922867E-2</v>
      </c>
      <c r="I14" s="44">
        <f t="shared" si="1"/>
        <v>0.83991297486338579</v>
      </c>
      <c r="M14" s="15">
        <v>22</v>
      </c>
      <c r="N14" s="16">
        <v>3.2530682868292603E-2</v>
      </c>
      <c r="O14" s="16">
        <v>8.9948921805970104E-3</v>
      </c>
      <c r="P14" s="16">
        <f t="shared" si="7"/>
        <v>2.3535790687695592E-2</v>
      </c>
      <c r="Q14" s="16">
        <f>Q16+(2*(Q12-Q16)/4)</f>
        <v>0.83754063778906118</v>
      </c>
      <c r="R14" s="16">
        <f t="shared" si="2"/>
        <v>2.8101073101151661E-2</v>
      </c>
      <c r="S14" s="16">
        <f t="shared" si="8"/>
        <v>8.9066121231392667E-2</v>
      </c>
      <c r="T14" s="16">
        <v>118.348487804878</v>
      </c>
      <c r="U14" s="16">
        <f>T14/O4</f>
        <v>5.6356422764227618</v>
      </c>
      <c r="V14" s="17"/>
      <c r="W14"/>
    </row>
    <row r="15" spans="1:23" x14ac:dyDescent="0.3">
      <c r="B15" s="41">
        <v>8</v>
      </c>
      <c r="C15" s="41">
        <v>20.5</v>
      </c>
      <c r="D15" s="41">
        <f t="shared" si="0"/>
        <v>0.93181818181818177</v>
      </c>
      <c r="E15" s="41">
        <v>0.13417660000000001</v>
      </c>
      <c r="F15" s="41">
        <v>1.38210772666666E-2</v>
      </c>
      <c r="G15" s="41">
        <f t="shared" si="3"/>
        <v>0.12035552273333341</v>
      </c>
      <c r="H15" s="44">
        <f t="shared" si="4"/>
        <v>0.10341888537515388</v>
      </c>
      <c r="I15" s="44">
        <f t="shared" si="1"/>
        <v>0.90058349068381571</v>
      </c>
      <c r="M15" s="15">
        <v>23</v>
      </c>
      <c r="N15" s="16">
        <v>1.9624064431250001E-2</v>
      </c>
      <c r="O15" s="16">
        <v>9.5098562427860696E-3</v>
      </c>
      <c r="P15" s="16">
        <f t="shared" si="7"/>
        <v>1.0114208188463931E-2</v>
      </c>
      <c r="Q15" s="16">
        <f>Q16+(1*(Q12-Q16)/4)</f>
        <v>0.81219734855932502</v>
      </c>
      <c r="R15" s="16">
        <f t="shared" si="2"/>
        <v>1.2452894861580754E-2</v>
      </c>
      <c r="S15" s="16">
        <f t="shared" si="8"/>
        <v>3.9469348356589377E-2</v>
      </c>
      <c r="T15" s="16">
        <v>143.585375</v>
      </c>
      <c r="U15" s="16">
        <f>T15/O4</f>
        <v>6.8373988095238092</v>
      </c>
      <c r="V15" s="17"/>
      <c r="W15"/>
    </row>
    <row r="16" spans="1:23" ht="15" thickBot="1" x14ac:dyDescent="0.35">
      <c r="A16" s="28"/>
      <c r="B16" s="43">
        <v>9</v>
      </c>
      <c r="C16" s="41">
        <v>21</v>
      </c>
      <c r="D16" s="41">
        <f t="shared" si="0"/>
        <v>0.95454545454545459</v>
      </c>
      <c r="E16" s="41">
        <v>0.14575864190000001</v>
      </c>
      <c r="F16" s="41">
        <v>1.9255838083084498E-2</v>
      </c>
      <c r="G16" s="41">
        <f t="shared" si="3"/>
        <v>0.1265028038169155</v>
      </c>
      <c r="H16" s="44">
        <f t="shared" si="4"/>
        <v>0.14408553494740237</v>
      </c>
      <c r="I16" s="44">
        <f>G16/$G$18</f>
        <v>0.94658171104577726</v>
      </c>
      <c r="J16" s="28"/>
      <c r="K16" s="28"/>
      <c r="L16" s="28"/>
      <c r="M16" s="24">
        <v>24</v>
      </c>
      <c r="N16" s="25">
        <v>0.25840039415211202</v>
      </c>
      <c r="O16" s="25">
        <v>1.01416495761194E-2</v>
      </c>
      <c r="P16" s="25">
        <f>N16-O16</f>
        <v>0.24825874457599262</v>
      </c>
      <c r="Q16" s="25">
        <f>P16/P8</f>
        <v>0.78685405932958896</v>
      </c>
      <c r="R16" s="25">
        <f t="shared" si="2"/>
        <v>0.31550799240651139</v>
      </c>
      <c r="S16" s="25">
        <f>R16/R8</f>
        <v>1</v>
      </c>
      <c r="T16" s="25"/>
      <c r="U16" s="25"/>
      <c r="V16" s="26"/>
      <c r="W16"/>
    </row>
    <row r="17" spans="2:34" ht="15" thickBot="1" x14ac:dyDescent="0.35">
      <c r="B17" s="41">
        <v>10</v>
      </c>
      <c r="C17" s="41">
        <v>21.5</v>
      </c>
      <c r="D17" s="41">
        <f t="shared" si="0"/>
        <v>0.97727272727272729</v>
      </c>
      <c r="E17" s="41">
        <v>0.16092627379999999</v>
      </c>
      <c r="F17" s="41">
        <v>2.8685769658706398E-2</v>
      </c>
      <c r="G17" s="41">
        <f t="shared" si="3"/>
        <v>0.1322405041412936</v>
      </c>
      <c r="H17" s="44">
        <f t="shared" si="4"/>
        <v>0.2146468228917823</v>
      </c>
      <c r="I17" s="44">
        <f t="shared" ref="I17:I19" si="9">G17/$G$18</f>
        <v>0.9895151641127794</v>
      </c>
    </row>
    <row r="18" spans="2:34" ht="15" thickBot="1" x14ac:dyDescent="0.35">
      <c r="B18" s="41">
        <v>11</v>
      </c>
      <c r="C18" s="41">
        <v>22</v>
      </c>
      <c r="D18" s="41">
        <f>C18/$C$18</f>
        <v>1</v>
      </c>
      <c r="E18" s="41">
        <v>0.17561791130000001</v>
      </c>
      <c r="F18" s="41">
        <v>4.1976195702985102E-2</v>
      </c>
      <c r="G18" s="41">
        <f t="shared" ref="G18:G19" si="10">E18-F18</f>
        <v>0.1336417155970149</v>
      </c>
      <c r="H18" s="44">
        <f>F18/$G$18</f>
        <v>0.31409500780101257</v>
      </c>
      <c r="I18" s="44">
        <f t="shared" si="9"/>
        <v>1</v>
      </c>
      <c r="M18" s="52" t="s">
        <v>26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/>
      <c r="AC18"/>
      <c r="AD18"/>
      <c r="AE18"/>
      <c r="AF18"/>
      <c r="AG18"/>
      <c r="AH18"/>
    </row>
    <row r="19" spans="2:34" ht="58.2" thickBot="1" x14ac:dyDescent="0.35">
      <c r="B19" s="41">
        <v>12</v>
      </c>
      <c r="C19" s="41">
        <v>22.5</v>
      </c>
      <c r="D19" s="41">
        <f>C19/$C$18</f>
        <v>1.0227272727272727</v>
      </c>
      <c r="E19" s="41">
        <v>0.18999231690000001</v>
      </c>
      <c r="F19" s="41">
        <v>5.9975042850248697E-2</v>
      </c>
      <c r="G19" s="41">
        <f t="shared" si="10"/>
        <v>0.13001727404975133</v>
      </c>
      <c r="H19" s="44">
        <f>F19/$G$18</f>
        <v>0.44877486481166012</v>
      </c>
      <c r="I19" s="44">
        <f t="shared" si="9"/>
        <v>0.97287941470167316</v>
      </c>
      <c r="M19" s="11" t="s">
        <v>4</v>
      </c>
      <c r="N19" s="12" t="s">
        <v>6</v>
      </c>
      <c r="O19" s="12" t="s">
        <v>7</v>
      </c>
      <c r="P19" s="12" t="s">
        <v>10</v>
      </c>
      <c r="Q19" s="12" t="s">
        <v>11</v>
      </c>
      <c r="R19" s="12" t="s">
        <v>12</v>
      </c>
      <c r="S19" s="48" t="s">
        <v>13</v>
      </c>
      <c r="T19" s="12" t="s">
        <v>14</v>
      </c>
      <c r="U19" s="48" t="s">
        <v>15</v>
      </c>
      <c r="V19" s="12" t="s">
        <v>18</v>
      </c>
      <c r="W19" s="13" t="s">
        <v>28</v>
      </c>
      <c r="X19" s="13" t="s">
        <v>36</v>
      </c>
      <c r="Y19" s="13" t="s">
        <v>37</v>
      </c>
      <c r="Z19" s="37" t="s">
        <v>38</v>
      </c>
      <c r="AA19" s="37" t="s">
        <v>39</v>
      </c>
      <c r="AB19"/>
      <c r="AC19"/>
      <c r="AD19"/>
      <c r="AE19"/>
      <c r="AF19"/>
      <c r="AG19"/>
      <c r="AH19"/>
    </row>
    <row r="20" spans="2:34" x14ac:dyDescent="0.3">
      <c r="H20" s="27"/>
      <c r="I20" s="27"/>
      <c r="M20" s="18">
        <v>30</v>
      </c>
      <c r="N20" s="19">
        <v>0.23196520108688501</v>
      </c>
      <c r="O20" s="19">
        <v>4.8404378547263699E-3</v>
      </c>
      <c r="P20" s="19">
        <f>N20-O20</f>
        <v>0.22712476323215863</v>
      </c>
      <c r="Q20" s="19">
        <f>P20/P20</f>
        <v>1</v>
      </c>
      <c r="R20" s="19">
        <f>P20/Q20</f>
        <v>0.22712476323215863</v>
      </c>
      <c r="S20" s="49">
        <f>R20/R20</f>
        <v>1</v>
      </c>
      <c r="T20" s="19"/>
      <c r="U20" s="49"/>
      <c r="V20" s="20"/>
      <c r="W20" s="20"/>
      <c r="X20" s="20"/>
      <c r="Y20" s="20"/>
      <c r="Z20" s="20"/>
      <c r="AA20" s="20"/>
      <c r="AB20"/>
      <c r="AC20"/>
      <c r="AD20"/>
      <c r="AE20"/>
      <c r="AF20"/>
      <c r="AG20"/>
      <c r="AH20"/>
    </row>
    <row r="21" spans="2:34" x14ac:dyDescent="0.3">
      <c r="H21" s="27"/>
      <c r="I21" s="27"/>
      <c r="M21" s="15">
        <v>31</v>
      </c>
      <c r="N21" s="16">
        <v>0.25075999999999998</v>
      </c>
      <c r="O21" s="16">
        <v>4.76260692388059E-3</v>
      </c>
      <c r="P21" s="16">
        <f>N21-O21</f>
        <v>0.2459973930761194</v>
      </c>
      <c r="Q21" s="16">
        <f>Q24+(3*(Q20-Q24)/4)</f>
        <v>0.93111003392167535</v>
      </c>
      <c r="R21" s="16">
        <f>P21/Q21</f>
        <v>0.26419798317500742</v>
      </c>
      <c r="S21" s="50">
        <f>R21/$R$20</f>
        <v>1.1632284362799925</v>
      </c>
      <c r="T21" s="16">
        <v>-9.4522583643122697</v>
      </c>
      <c r="U21" s="50">
        <f>T21/$O$4</f>
        <v>-0.45010754115772711</v>
      </c>
      <c r="V21" s="17"/>
      <c r="W21" s="17">
        <v>0.66205460687732298</v>
      </c>
      <c r="X21" s="17">
        <f>W21/Q21</f>
        <v>0.71103798988059752</v>
      </c>
      <c r="Y21" s="17">
        <f>X21/$O$2</f>
        <v>19.641933422115951</v>
      </c>
      <c r="Z21" s="17">
        <f>X21/$F$4</f>
        <v>2.1324328944326112</v>
      </c>
      <c r="AA21" s="17" t="e">
        <f>X21/$L$4</f>
        <v>#REF!</v>
      </c>
      <c r="AB21"/>
      <c r="AC21"/>
      <c r="AD21"/>
      <c r="AE21"/>
      <c r="AF21"/>
      <c r="AG21"/>
      <c r="AH21"/>
    </row>
    <row r="22" spans="2:34" x14ac:dyDescent="0.3">
      <c r="H22" s="27"/>
      <c r="I22" s="27"/>
      <c r="M22" s="15">
        <v>32</v>
      </c>
      <c r="N22" s="16">
        <v>0.27839999999999998</v>
      </c>
      <c r="O22" s="16">
        <v>3.8566071179104398E-3</v>
      </c>
      <c r="P22" s="16">
        <f t="shared" ref="P22:P23" si="11">N22-O22</f>
        <v>0.27454339288208957</v>
      </c>
      <c r="Q22" s="16">
        <f>Q24+(2*(Q20-Q24)/4)</f>
        <v>0.8622200678433507</v>
      </c>
      <c r="R22" s="16">
        <f t="shared" ref="R22:R23" si="12">P22/Q22</f>
        <v>0.31841452445986096</v>
      </c>
      <c r="S22" s="50">
        <f>R22/$R$20</f>
        <v>1.4019366269383373</v>
      </c>
      <c r="T22" s="16">
        <v>-47.300613207547201</v>
      </c>
      <c r="U22" s="50">
        <f t="shared" ref="U22:U23" si="13">T22/$O$4</f>
        <v>-2.2524101527403428</v>
      </c>
      <c r="V22" s="17"/>
      <c r="W22" s="17">
        <v>3.4470541650943298</v>
      </c>
      <c r="X22" s="17">
        <f>W22/Q22</f>
        <v>3.9978820879411443</v>
      </c>
      <c r="Y22" s="17">
        <f t="shared" ref="Y22:Y23" si="14">X22/$O$2</f>
        <v>110.43873171108133</v>
      </c>
      <c r="Z22" s="17">
        <f>X22/$F$4</f>
        <v>11.98981685046145</v>
      </c>
      <c r="AA22" s="17" t="e">
        <f>X22/$L$4</f>
        <v>#REF!</v>
      </c>
      <c r="AB22"/>
      <c r="AC22"/>
      <c r="AD22"/>
      <c r="AE22"/>
      <c r="AF22"/>
      <c r="AG22"/>
      <c r="AH22"/>
    </row>
    <row r="23" spans="2:34" x14ac:dyDescent="0.3">
      <c r="H23" s="27"/>
      <c r="I23" s="27"/>
      <c r="M23" s="15">
        <v>33</v>
      </c>
      <c r="N23" s="16">
        <v>0.26754</v>
      </c>
      <c r="O23" s="16">
        <v>3.97579625721393E-3</v>
      </c>
      <c r="P23" s="16">
        <f t="shared" si="11"/>
        <v>0.26356420374278605</v>
      </c>
      <c r="Q23" s="16">
        <f>Q24+(1*(Q20-Q24)/4)</f>
        <v>0.79333010176502594</v>
      </c>
      <c r="R23" s="16">
        <f t="shared" si="12"/>
        <v>0.33222513951808968</v>
      </c>
      <c r="S23" s="50">
        <f>R23/$R$20</f>
        <v>1.4627429206321343</v>
      </c>
      <c r="T23" s="16">
        <v>-90.809241071428801</v>
      </c>
      <c r="U23" s="50">
        <f t="shared" si="13"/>
        <v>-4.3242495748299428</v>
      </c>
      <c r="V23" s="17"/>
      <c r="W23" s="17">
        <v>6.3151273660714304</v>
      </c>
      <c r="X23" s="17">
        <f>W23/Q23</f>
        <v>7.9602770045172058</v>
      </c>
      <c r="Y23" s="17">
        <f t="shared" si="14"/>
        <v>219.89715482091728</v>
      </c>
      <c r="Z23" s="17">
        <f>X23/$F$4</f>
        <v>23.873206178587591</v>
      </c>
      <c r="AA23" s="17" t="e">
        <f>X23/$L$4</f>
        <v>#REF!</v>
      </c>
      <c r="AB23"/>
      <c r="AC23"/>
      <c r="AD23"/>
      <c r="AE23"/>
      <c r="AF23"/>
      <c r="AG23"/>
      <c r="AH23"/>
    </row>
    <row r="24" spans="2:34" x14ac:dyDescent="0.3">
      <c r="H24" s="27"/>
      <c r="I24" s="27"/>
      <c r="M24" s="21">
        <v>34</v>
      </c>
      <c r="N24" s="22">
        <v>0.16833554355789401</v>
      </c>
      <c r="O24" s="22">
        <v>3.7972492641791E-3</v>
      </c>
      <c r="P24" s="22">
        <f>N24-O24</f>
        <v>0.16453829429371492</v>
      </c>
      <c r="Q24" s="22">
        <f>P24/P20</f>
        <v>0.72444013568670129</v>
      </c>
      <c r="R24" s="22">
        <f>P24/Q24</f>
        <v>0.22712476323215866</v>
      </c>
      <c r="S24" s="50"/>
      <c r="T24" s="22"/>
      <c r="U24" s="50"/>
      <c r="V24" s="23"/>
      <c r="W24" s="23"/>
      <c r="X24" s="23"/>
      <c r="Y24" s="23"/>
      <c r="Z24" s="23"/>
      <c r="AA24" s="23"/>
      <c r="AB24"/>
      <c r="AC24"/>
      <c r="AD24"/>
      <c r="AE24"/>
      <c r="AF24"/>
      <c r="AG24"/>
      <c r="AH24"/>
    </row>
    <row r="25" spans="2:34" x14ac:dyDescent="0.3">
      <c r="H25" s="27"/>
      <c r="I25" s="27"/>
      <c r="M25" s="15">
        <v>35</v>
      </c>
      <c r="N25" s="16">
        <v>0.16841</v>
      </c>
      <c r="O25" s="16">
        <v>3.9983732203980101E-3</v>
      </c>
      <c r="P25" s="16">
        <f t="shared" ref="P25:P27" si="15">N25-O25</f>
        <v>0.164411626779602</v>
      </c>
      <c r="Q25" s="16">
        <f>Q28+(3*(Q24-Q28)/4)</f>
        <v>0.68440119563900037</v>
      </c>
      <c r="R25" s="16">
        <f>P25/Q25</f>
        <v>0.24022697188028269</v>
      </c>
      <c r="S25" s="50">
        <f>R25/$R$20</f>
        <v>1.0576872748777792</v>
      </c>
      <c r="T25" s="16">
        <v>-3.7815061837455799</v>
      </c>
      <c r="U25" s="50">
        <f>T25/$O$4</f>
        <v>-0.18007172303550381</v>
      </c>
      <c r="V25" s="17"/>
      <c r="W25" s="17">
        <v>0.21247851236749099</v>
      </c>
      <c r="X25" s="17">
        <f>W25/Q25</f>
        <v>0.31045900229485657</v>
      </c>
      <c r="Y25" s="17">
        <f>X25/$O$2</f>
        <v>8.5762155330070868</v>
      </c>
      <c r="Z25" s="17">
        <f>X25/$F$4</f>
        <v>0.93107963046736075</v>
      </c>
      <c r="AA25" s="17" t="e">
        <f>X25/$L$4</f>
        <v>#REF!</v>
      </c>
      <c r="AB25"/>
      <c r="AC25"/>
      <c r="AD25"/>
      <c r="AE25"/>
      <c r="AF25"/>
      <c r="AG25"/>
      <c r="AH25"/>
    </row>
    <row r="26" spans="2:34" x14ac:dyDescent="0.3">
      <c r="H26" s="27"/>
      <c r="I26" s="27"/>
      <c r="M26" s="15">
        <v>36</v>
      </c>
      <c r="N26" s="16">
        <v>0.19494</v>
      </c>
      <c r="O26" s="16">
        <v>3.79172022189054E-3</v>
      </c>
      <c r="P26" s="16">
        <f t="shared" si="15"/>
        <v>0.19114827977810947</v>
      </c>
      <c r="Q26" s="16">
        <f>Q28+(2*(Q24-Q28)/4)</f>
        <v>0.64436225559129934</v>
      </c>
      <c r="R26" s="16">
        <f t="shared" ref="R26:R27" si="16">P26/Q26</f>
        <v>0.29664723239057844</v>
      </c>
      <c r="S26" s="50">
        <f>R26/$R$20</f>
        <v>1.3060981469790525</v>
      </c>
      <c r="T26" s="16">
        <v>-34.087187500000098</v>
      </c>
      <c r="U26" s="50">
        <f t="shared" ref="U26:U27" si="17">T26/$O$4</f>
        <v>-1.6231994047619094</v>
      </c>
      <c r="V26" s="17"/>
      <c r="W26" s="17">
        <v>2.15080138437499</v>
      </c>
      <c r="X26" s="17">
        <f>W26/Q26</f>
        <v>3.3378761181492638</v>
      </c>
      <c r="Y26" s="17">
        <f t="shared" ref="Y26" si="18">X26/$O$2</f>
        <v>92.206522600808384</v>
      </c>
      <c r="Z26" s="17">
        <f>X26/$F$4</f>
        <v>10.010431134738376</v>
      </c>
      <c r="AA26" s="17" t="e">
        <f>X26/$L$4</f>
        <v>#REF!</v>
      </c>
      <c r="AB26"/>
      <c r="AC26"/>
      <c r="AD26"/>
      <c r="AE26"/>
      <c r="AF26"/>
      <c r="AG26"/>
      <c r="AH26"/>
    </row>
    <row r="27" spans="2:34" x14ac:dyDescent="0.3">
      <c r="M27" s="15">
        <v>37</v>
      </c>
      <c r="N27" s="16">
        <v>0.21842</v>
      </c>
      <c r="O27" s="16">
        <v>3.6712716761193999E-3</v>
      </c>
      <c r="P27" s="16">
        <f t="shared" si="15"/>
        <v>0.21474872832388062</v>
      </c>
      <c r="Q27" s="16">
        <f>Q28+(1*(Q24-Q28)/4)</f>
        <v>0.60432331554359831</v>
      </c>
      <c r="R27" s="16">
        <f t="shared" si="16"/>
        <v>0.35535403450504099</v>
      </c>
      <c r="S27" s="50">
        <f>R27/$R$20</f>
        <v>1.5645763563958506</v>
      </c>
      <c r="T27" s="16">
        <v>-114.016051136363</v>
      </c>
      <c r="U27" s="50">
        <f t="shared" si="17"/>
        <v>-5.4293357683982384</v>
      </c>
      <c r="V27" s="17"/>
      <c r="W27" s="17">
        <v>7.7147195170454497</v>
      </c>
      <c r="X27" s="17">
        <f>W27/Q27</f>
        <v>12.765880975659426</v>
      </c>
      <c r="Y27" s="17">
        <f>X27/$O$2</f>
        <v>352.6486457364482</v>
      </c>
      <c r="Z27" s="17">
        <f>X27/$F$4</f>
        <v>38.285414993760057</v>
      </c>
      <c r="AA27" s="17" t="e">
        <f>X27/$L$4</f>
        <v>#REF!</v>
      </c>
      <c r="AB27"/>
      <c r="AC27"/>
      <c r="AD27"/>
      <c r="AE27"/>
      <c r="AF27"/>
      <c r="AG27"/>
      <c r="AH27"/>
    </row>
    <row r="28" spans="2:34" x14ac:dyDescent="0.3">
      <c r="M28" s="21">
        <v>38</v>
      </c>
      <c r="N28" s="22">
        <v>0.13176002735175399</v>
      </c>
      <c r="O28" s="22">
        <v>3.59707217164179E-3</v>
      </c>
      <c r="P28" s="22">
        <f>N28-O28</f>
        <v>0.1281629551801122</v>
      </c>
      <c r="Q28" s="22">
        <f>P28/P20</f>
        <v>0.56428437549589738</v>
      </c>
      <c r="R28" s="22">
        <f>P28/Q28</f>
        <v>0.22712476323215866</v>
      </c>
      <c r="S28" s="50"/>
      <c r="T28" s="22"/>
      <c r="U28" s="50"/>
      <c r="V28" s="23"/>
      <c r="W28" s="23"/>
      <c r="X28" s="23"/>
      <c r="Y28" s="23"/>
      <c r="Z28" s="23"/>
      <c r="AA28" s="23"/>
      <c r="AB28"/>
      <c r="AC28"/>
      <c r="AD28"/>
      <c r="AE28"/>
      <c r="AF28"/>
      <c r="AG28"/>
      <c r="AH28"/>
    </row>
    <row r="29" spans="2:34" x14ac:dyDescent="0.3">
      <c r="M29" s="15">
        <v>39</v>
      </c>
      <c r="N29" s="16">
        <v>0.15296000000000001</v>
      </c>
      <c r="O29" s="16">
        <v>3.6240675079601899E-3</v>
      </c>
      <c r="P29" s="16">
        <f>N29-O29</f>
        <v>0.14933593249203983</v>
      </c>
      <c r="Q29" s="16">
        <f>Q32+(3*(Q28-Q32)/4)</f>
        <v>0.53570594454487108</v>
      </c>
      <c r="R29" s="16">
        <f>P29/Q29</f>
        <v>0.27876474773658472</v>
      </c>
      <c r="S29" s="50">
        <f>R29/$R$20</f>
        <v>1.22736395525327</v>
      </c>
      <c r="T29" s="16">
        <v>-18.904586956521801</v>
      </c>
      <c r="U29" s="50">
        <f>T29/$O$4</f>
        <v>-0.90021842650103812</v>
      </c>
      <c r="V29" s="17"/>
      <c r="W29" s="17">
        <v>1.02782311521739</v>
      </c>
      <c r="X29" s="17">
        <f>W29/Q29</f>
        <v>1.9186330218728773</v>
      </c>
      <c r="Y29" s="17">
        <f>X29/$O$2</f>
        <v>53.000912206433071</v>
      </c>
      <c r="Z29" s="17">
        <f>X29/$F$4</f>
        <v>5.754061282820369</v>
      </c>
      <c r="AA29" s="17" t="e">
        <f>X29/$L$4</f>
        <v>#REF!</v>
      </c>
      <c r="AB29"/>
      <c r="AC29"/>
      <c r="AD29"/>
      <c r="AE29"/>
      <c r="AF29"/>
      <c r="AG29"/>
      <c r="AH29"/>
    </row>
    <row r="30" spans="2:34" x14ac:dyDescent="0.3">
      <c r="H30"/>
      <c r="I30"/>
      <c r="M30" s="15">
        <v>40</v>
      </c>
      <c r="N30" s="16">
        <v>0.16556000000000001</v>
      </c>
      <c r="O30" s="16">
        <v>3.65390294925372E-3</v>
      </c>
      <c r="P30" s="16">
        <f>N30-O30</f>
        <v>0.16190609705074629</v>
      </c>
      <c r="Q30" s="16">
        <f>Q32+(2*(Q28-Q32)/4)</f>
        <v>0.50712751359384489</v>
      </c>
      <c r="R30" s="16">
        <f t="shared" ref="R30:R32" si="19">P30/Q30</f>
        <v>0.31926111818183822</v>
      </c>
      <c r="S30" s="50">
        <f>R30/$R$20</f>
        <v>1.405664066033615</v>
      </c>
      <c r="T30" s="16">
        <v>-57.007113636363599</v>
      </c>
      <c r="U30" s="50">
        <f t="shared" ref="U30:U31" si="20">T30/$O$4</f>
        <v>-2.7146244588744572</v>
      </c>
      <c r="V30" s="17"/>
      <c r="W30" s="17">
        <v>3.4428636227272702</v>
      </c>
      <c r="X30" s="17">
        <f>W30/Q30</f>
        <v>6.7889505704962341</v>
      </c>
      <c r="Y30" s="17">
        <f t="shared" ref="Y30:Y31" si="21">X30/$O$2</f>
        <v>187.54007100818325</v>
      </c>
      <c r="Z30" s="17">
        <f>X30/$F$4</f>
        <v>20.360348843856134</v>
      </c>
      <c r="AA30" s="17" t="e">
        <f>X30/$L$4</f>
        <v>#REF!</v>
      </c>
      <c r="AB30"/>
      <c r="AC30"/>
      <c r="AD30"/>
      <c r="AE30"/>
      <c r="AF30"/>
      <c r="AG30"/>
      <c r="AH30"/>
    </row>
    <row r="31" spans="2:34" x14ac:dyDescent="0.3">
      <c r="H31"/>
      <c r="I31"/>
      <c r="M31" s="15">
        <v>41</v>
      </c>
      <c r="N31" s="16">
        <v>0.16234999999999999</v>
      </c>
      <c r="O31" s="16">
        <v>3.6030707572139199E-3</v>
      </c>
      <c r="P31" s="16">
        <f t="shared" ref="P31" si="22">N31-O31</f>
        <v>0.15874692924278608</v>
      </c>
      <c r="Q31" s="16">
        <f>Q32+(1*(Q28-Q32)/4)</f>
        <v>0.47854908264281865</v>
      </c>
      <c r="R31" s="16">
        <f t="shared" si="19"/>
        <v>0.33172549065624735</v>
      </c>
      <c r="S31" s="50">
        <f>R31/$R$20</f>
        <v>1.4605430334215459</v>
      </c>
      <c r="T31" s="16">
        <v>-72.199112903225696</v>
      </c>
      <c r="U31" s="50">
        <f t="shared" si="20"/>
        <v>-3.4380529953916996</v>
      </c>
      <c r="V31" s="17"/>
      <c r="W31" s="17">
        <v>4.2300081693548401</v>
      </c>
      <c r="X31" s="17">
        <f>W31/Q31</f>
        <v>8.8392357707475746</v>
      </c>
      <c r="Y31" s="17">
        <f t="shared" si="21"/>
        <v>244.17778372230867</v>
      </c>
      <c r="Z31" s="17">
        <f>X31/$F$4</f>
        <v>26.509240557389617</v>
      </c>
      <c r="AA31" s="17" t="e">
        <f>X31/$L$4</f>
        <v>#REF!</v>
      </c>
    </row>
    <row r="32" spans="2:34" ht="15" thickBot="1" x14ac:dyDescent="0.35">
      <c r="M32" s="24">
        <v>42</v>
      </c>
      <c r="N32" s="25">
        <v>0.105616420748809</v>
      </c>
      <c r="O32" s="25">
        <v>3.4169430218905401E-3</v>
      </c>
      <c r="P32" s="25">
        <f>N32-O32</f>
        <v>0.10219947772691847</v>
      </c>
      <c r="Q32" s="25">
        <f>P32/P20</f>
        <v>0.4499706516917924</v>
      </c>
      <c r="R32" s="25">
        <f t="shared" si="19"/>
        <v>0.22712476323215863</v>
      </c>
      <c r="S32" s="51">
        <f>R32/R24</f>
        <v>0.99999999999999989</v>
      </c>
      <c r="T32" s="25"/>
      <c r="U32" s="51"/>
      <c r="V32" s="26"/>
      <c r="W32" s="26"/>
      <c r="X32" s="26"/>
      <c r="Y32" s="26"/>
      <c r="Z32" s="26"/>
      <c r="AA32" s="26"/>
    </row>
    <row r="33" spans="2:9" ht="15" thickBot="1" x14ac:dyDescent="0.35">
      <c r="B33" s="52" t="s">
        <v>27</v>
      </c>
      <c r="C33" s="53"/>
      <c r="D33" s="53"/>
      <c r="E33" s="53"/>
      <c r="F33" s="53"/>
      <c r="G33" s="53"/>
      <c r="H33" s="53"/>
      <c r="I33" s="54"/>
    </row>
    <row r="34" spans="2:9" ht="29.4" thickBot="1" x14ac:dyDescent="0.35">
      <c r="B34" s="11" t="s">
        <v>4</v>
      </c>
      <c r="C34" s="12" t="s">
        <v>5</v>
      </c>
      <c r="D34" s="12" t="s">
        <v>17</v>
      </c>
      <c r="E34" s="12" t="s">
        <v>6</v>
      </c>
      <c r="F34" s="12" t="s">
        <v>7</v>
      </c>
      <c r="G34" s="13" t="s">
        <v>10</v>
      </c>
      <c r="H34" s="12" t="s">
        <v>24</v>
      </c>
      <c r="I34" s="13" t="s">
        <v>25</v>
      </c>
    </row>
    <row r="35" spans="2:9" ht="15" thickBot="1" x14ac:dyDescent="0.35">
      <c r="B35" s="1">
        <v>13</v>
      </c>
      <c r="D35" s="1">
        <v>1</v>
      </c>
      <c r="E35" s="1">
        <v>0.13297</v>
      </c>
      <c r="F35" s="1">
        <v>9.0570935417910396E-3</v>
      </c>
      <c r="G35" s="1">
        <f>E35-F35</f>
        <v>0.12391290645820896</v>
      </c>
      <c r="H35" s="1">
        <v>2.35E-2</v>
      </c>
      <c r="I35" s="1">
        <v>2.75E-2</v>
      </c>
    </row>
    <row r="36" spans="2:9" ht="15" thickBot="1" x14ac:dyDescent="0.35">
      <c r="B36" s="52" t="s">
        <v>23</v>
      </c>
      <c r="C36" s="53"/>
      <c r="D36" s="53"/>
      <c r="E36" s="53"/>
      <c r="F36" s="53"/>
      <c r="G36" s="54"/>
    </row>
    <row r="37" spans="2:9" ht="29.4" thickBot="1" x14ac:dyDescent="0.35">
      <c r="B37" s="11" t="s">
        <v>4</v>
      </c>
      <c r="C37" s="12" t="s">
        <v>5</v>
      </c>
      <c r="D37" s="12" t="s">
        <v>17</v>
      </c>
      <c r="E37" s="12" t="s">
        <v>6</v>
      </c>
      <c r="F37" s="12" t="s">
        <v>7</v>
      </c>
      <c r="G37" s="13" t="s">
        <v>10</v>
      </c>
    </row>
    <row r="38" spans="2:9" x14ac:dyDescent="0.3">
      <c r="B38" s="1">
        <v>14</v>
      </c>
      <c r="D38" s="1">
        <v>1</v>
      </c>
      <c r="E38" s="19">
        <v>0.34369336970306102</v>
      </c>
      <c r="F38" s="19">
        <v>1.0253573432338301E-2</v>
      </c>
      <c r="G38" s="1">
        <f>E38-F38</f>
        <v>0.33343979627072273</v>
      </c>
    </row>
  </sheetData>
  <mergeCells count="5">
    <mergeCell ref="B6:K6"/>
    <mergeCell ref="M6:V6"/>
    <mergeCell ref="B33:I33"/>
    <mergeCell ref="B36:G36"/>
    <mergeCell ref="M18:A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85" zoomScaleNormal="85" workbookViewId="0">
      <selection activeCell="J23" sqref="J23"/>
    </sheetView>
  </sheetViews>
  <sheetFormatPr defaultColWidth="11.44140625" defaultRowHeight="14.4" x14ac:dyDescent="0.3"/>
  <cols>
    <col min="7" max="7" width="18.5546875" style="41" bestFit="1" customWidth="1"/>
    <col min="8" max="8" width="20.33203125" style="41" bestFit="1" customWidth="1"/>
    <col min="9" max="9" width="13.6640625" style="41" bestFit="1" customWidth="1"/>
    <col min="10" max="10" width="16.88671875" style="41" bestFit="1" customWidth="1"/>
    <col min="11" max="11" width="19.33203125" style="41" bestFit="1" customWidth="1"/>
    <col min="12" max="12" width="18" style="41" customWidth="1"/>
    <col min="13" max="13" width="18.44140625" style="41" bestFit="1" customWidth="1"/>
    <col min="14" max="14" width="21" style="41" bestFit="1" customWidth="1"/>
  </cols>
  <sheetData>
    <row r="1" spans="1:14" ht="29.4" thickBot="1" x14ac:dyDescent="0.35">
      <c r="A1" s="42" t="s">
        <v>41</v>
      </c>
      <c r="B1" s="12" t="s">
        <v>15</v>
      </c>
      <c r="C1" s="42" t="s">
        <v>42</v>
      </c>
      <c r="D1" s="13" t="s">
        <v>28</v>
      </c>
      <c r="E1" s="13" t="s">
        <v>36</v>
      </c>
      <c r="F1" s="13" t="s">
        <v>37</v>
      </c>
      <c r="G1" s="39" t="s">
        <v>38</v>
      </c>
      <c r="H1" s="40" t="s">
        <v>39</v>
      </c>
      <c r="I1" s="46" t="s">
        <v>43</v>
      </c>
      <c r="J1" s="46" t="s">
        <v>45</v>
      </c>
      <c r="K1" s="46" t="s">
        <v>46</v>
      </c>
      <c r="L1" s="45" t="s">
        <v>44</v>
      </c>
      <c r="M1" s="45" t="s">
        <v>47</v>
      </c>
      <c r="N1" s="45" t="s">
        <v>48</v>
      </c>
    </row>
    <row r="2" spans="1:14" x14ac:dyDescent="0.3">
      <c r="A2">
        <v>12.515966000000001</v>
      </c>
      <c r="B2">
        <v>-0.44974157894736788</v>
      </c>
      <c r="C2">
        <f>B2/A2</f>
        <v>-3.5933429265257499E-2</v>
      </c>
      <c r="D2">
        <v>0.69365045999999897</v>
      </c>
      <c r="E2">
        <v>0.74327901119420114</v>
      </c>
      <c r="F2">
        <v>19.575428264266559</v>
      </c>
      <c r="G2" s="41">
        <v>1.973260193880886</v>
      </c>
      <c r="H2" s="41">
        <v>394249.12524232845</v>
      </c>
      <c r="I2" s="41">
        <v>1.4955459445983739</v>
      </c>
      <c r="J2" s="41">
        <v>-0.44974157894736788</v>
      </c>
      <c r="K2" s="41">
        <f>J2/A2</f>
        <v>-3.5933429265257499E-2</v>
      </c>
      <c r="L2" s="41">
        <v>0.83683048087504741</v>
      </c>
      <c r="M2" s="41">
        <v>0.44347418073485684</v>
      </c>
      <c r="N2" s="41">
        <f>M2/A2</f>
        <v>3.5432677009098364E-2</v>
      </c>
    </row>
    <row r="3" spans="1:14" x14ac:dyDescent="0.3">
      <c r="A3">
        <v>12.515966000000001</v>
      </c>
      <c r="B3">
        <v>-0.90088815789473686</v>
      </c>
      <c r="C3">
        <f t="shared" ref="C3:C46" si="0">B3/A3</f>
        <v>-7.1979115147383491E-2</v>
      </c>
      <c r="D3">
        <v>1.65890289705882</v>
      </c>
      <c r="E3">
        <v>1.9145741598751911</v>
      </c>
      <c r="F3">
        <v>50.423338421785388</v>
      </c>
      <c r="G3" s="41">
        <v>5.0828194002743938</v>
      </c>
      <c r="H3" s="41">
        <v>1015526.0358147577</v>
      </c>
      <c r="I3" s="41">
        <v>1.5658537555796272</v>
      </c>
      <c r="J3" s="41">
        <v>-0.90088815789473686</v>
      </c>
      <c r="K3" s="41">
        <f t="shared" ref="K3:K18" si="1">J3/A3</f>
        <v>-7.1979115147383491E-2</v>
      </c>
      <c r="L3" s="41">
        <v>0.6161421909771152</v>
      </c>
      <c r="M3" s="41">
        <v>1.2606250812215685</v>
      </c>
      <c r="N3" s="41">
        <f t="shared" ref="N3:N7" si="2">M3/A3</f>
        <v>0.10072135712269979</v>
      </c>
    </row>
    <row r="4" spans="1:14" x14ac:dyDescent="0.3">
      <c r="A4">
        <v>12.515966000000001</v>
      </c>
      <c r="B4">
        <v>-1.6194723135964895</v>
      </c>
      <c r="C4">
        <f t="shared" si="0"/>
        <v>-0.12939251461664961</v>
      </c>
      <c r="D4">
        <v>2.82442558333334</v>
      </c>
      <c r="E4">
        <v>3.5318972325115006</v>
      </c>
      <c r="F4">
        <v>93.018099355056648</v>
      </c>
      <c r="G4" s="41">
        <v>9.3764953844123582</v>
      </c>
      <c r="H4" s="41">
        <v>1873384.5210108408</v>
      </c>
      <c r="I4" s="41">
        <v>1.665478847543822</v>
      </c>
      <c r="J4" s="41">
        <v>-1.6194723135964895</v>
      </c>
      <c r="K4" s="41">
        <f t="shared" si="1"/>
        <v>-0.12939251461664961</v>
      </c>
      <c r="L4" s="41">
        <v>0.41310416619532797</v>
      </c>
      <c r="M4" s="41">
        <v>2.5655155945419055</v>
      </c>
      <c r="N4" s="41">
        <f t="shared" si="2"/>
        <v>0.20497943143516892</v>
      </c>
    </row>
    <row r="5" spans="1:14" x14ac:dyDescent="0.3">
      <c r="A5">
        <v>12.515966000000001</v>
      </c>
      <c r="B5">
        <v>-2.2586938382541688</v>
      </c>
      <c r="C5">
        <f t="shared" si="0"/>
        <v>-0.18046500272165716</v>
      </c>
      <c r="D5">
        <v>3.90645705487804</v>
      </c>
      <c r="E5">
        <v>5.6134670656241319</v>
      </c>
      <c r="F5">
        <v>147.83953293716439</v>
      </c>
      <c r="G5" s="41">
        <v>14.902655588862485</v>
      </c>
      <c r="H5" s="41">
        <v>2977488.1933544911</v>
      </c>
      <c r="I5" s="41">
        <v>1.7990041987182406</v>
      </c>
      <c r="J5" s="41">
        <v>-2.2586938382541688</v>
      </c>
      <c r="K5" s="41">
        <f t="shared" si="1"/>
        <v>-0.18046500272165716</v>
      </c>
      <c r="L5" s="41">
        <v>0.19970514007647996</v>
      </c>
      <c r="M5" s="41">
        <v>4.9243196881091631</v>
      </c>
      <c r="N5" s="41">
        <f t="shared" si="2"/>
        <v>0.39344303812499676</v>
      </c>
    </row>
    <row r="6" spans="1:14" x14ac:dyDescent="0.3">
      <c r="A6">
        <v>12.515966000000001</v>
      </c>
      <c r="B6">
        <v>-2.7104266347687211</v>
      </c>
      <c r="C6">
        <f t="shared" si="0"/>
        <v>-0.21655752618445281</v>
      </c>
      <c r="D6">
        <v>4.8823206515151396</v>
      </c>
      <c r="E6">
        <v>7.4098599246119567</v>
      </c>
      <c r="F6">
        <v>195.15037989496858</v>
      </c>
      <c r="G6" s="41">
        <v>19.671726782622315</v>
      </c>
      <c r="H6" s="41">
        <v>3930328.6510846671</v>
      </c>
      <c r="I6" s="41">
        <v>1.8061534619173123</v>
      </c>
      <c r="J6" s="41">
        <v>-2.7104266347687211</v>
      </c>
      <c r="K6" s="41">
        <f t="shared" si="1"/>
        <v>-0.21655752618445281</v>
      </c>
      <c r="L6" s="41">
        <v>9.7785350830397202E-2</v>
      </c>
      <c r="M6" s="41">
        <v>7.2716703601107895</v>
      </c>
      <c r="N6" s="41">
        <f t="shared" si="2"/>
        <v>0.58099153993473529</v>
      </c>
    </row>
    <row r="7" spans="1:14" x14ac:dyDescent="0.3">
      <c r="A7">
        <v>12.515966000000001</v>
      </c>
      <c r="B7">
        <v>-4.3597441520467681</v>
      </c>
      <c r="C7">
        <f t="shared" si="0"/>
        <v>-0.34833461133138011</v>
      </c>
      <c r="D7">
        <v>7.7683350648148197</v>
      </c>
      <c r="E7">
        <v>12.491650556115623</v>
      </c>
      <c r="F7">
        <v>328.98737308705881</v>
      </c>
      <c r="G7" s="41">
        <v>33.162885574624042</v>
      </c>
      <c r="H7" s="41">
        <v>6625805.6939733643</v>
      </c>
      <c r="I7" s="41">
        <v>1.8734012153857018</v>
      </c>
      <c r="J7" s="41">
        <v>-4.3597441520467681</v>
      </c>
      <c r="K7" s="41">
        <f t="shared" si="1"/>
        <v>-0.34833461133138011</v>
      </c>
      <c r="L7" s="41">
        <v>3.8414440001827761E-2</v>
      </c>
      <c r="M7" s="41">
        <v>9.8765592105262616</v>
      </c>
      <c r="N7" s="41">
        <f t="shared" si="2"/>
        <v>0.7891168137182748</v>
      </c>
    </row>
    <row r="8" spans="1:14" x14ac:dyDescent="0.3">
      <c r="A8">
        <v>12.515966000000001</v>
      </c>
      <c r="B8">
        <v>-0.18023490930716632</v>
      </c>
      <c r="C8">
        <f t="shared" si="0"/>
        <v>-1.4400399402424576E-2</v>
      </c>
      <c r="D8">
        <v>0.20751038418078999</v>
      </c>
      <c r="E8">
        <v>0.37214202259249651</v>
      </c>
      <c r="F8">
        <v>9.8009487119435494</v>
      </c>
      <c r="G8" s="41">
        <v>0.98796418113874462</v>
      </c>
      <c r="H8" s="41">
        <v>197391.10705854307</v>
      </c>
      <c r="I8" s="41">
        <v>1.5373099884850288</v>
      </c>
      <c r="J8" s="41">
        <v>-0.18023490930716632</v>
      </c>
      <c r="K8" s="41">
        <f t="shared" si="1"/>
        <v>-1.4400399402424576E-2</v>
      </c>
      <c r="L8" s="47"/>
      <c r="M8" s="47"/>
      <c r="N8" s="47"/>
    </row>
    <row r="9" spans="1:14" x14ac:dyDescent="0.3">
      <c r="A9">
        <v>12.515966000000001</v>
      </c>
      <c r="B9">
        <v>-3.4390855263157842</v>
      </c>
      <c r="C9">
        <f t="shared" si="0"/>
        <v>-0.2747758763738879</v>
      </c>
      <c r="D9">
        <v>5.63630078749999</v>
      </c>
      <c r="E9">
        <v>10.627467513397882</v>
      </c>
      <c r="F9">
        <v>279.89116442975723</v>
      </c>
      <c r="G9" s="41">
        <v>28.213844720648463</v>
      </c>
      <c r="H9" s="41">
        <v>5637008.0516153108</v>
      </c>
      <c r="I9" s="41">
        <v>1.9187477267618989</v>
      </c>
      <c r="J9" s="41">
        <v>-3.4390855263157842</v>
      </c>
      <c r="K9" s="41">
        <f t="shared" si="1"/>
        <v>-0.2747758763738879</v>
      </c>
      <c r="L9" s="47"/>
      <c r="M9" s="47"/>
      <c r="N9" s="47"/>
    </row>
    <row r="10" spans="1:14" x14ac:dyDescent="0.3">
      <c r="A10">
        <v>12.515966000000001</v>
      </c>
      <c r="B10">
        <v>-5.4332638888888427</v>
      </c>
      <c r="C10">
        <f t="shared" si="0"/>
        <v>-0.43410663538785921</v>
      </c>
      <c r="D10">
        <v>8.6953135694444494</v>
      </c>
      <c r="E10">
        <v>17.28368695239978</v>
      </c>
      <c r="F10">
        <v>455.19323024492445</v>
      </c>
      <c r="G10" s="41">
        <v>45.884803624245016</v>
      </c>
      <c r="H10" s="41">
        <v>9167591.6571327783</v>
      </c>
      <c r="I10" s="41">
        <v>1.9536045199783756</v>
      </c>
      <c r="J10" s="41">
        <v>-5.4332638888888427</v>
      </c>
      <c r="K10" s="41">
        <f t="shared" si="1"/>
        <v>-0.43410663538785921</v>
      </c>
      <c r="L10" s="47"/>
      <c r="M10" s="47"/>
      <c r="N10" s="47"/>
    </row>
    <row r="11" spans="1:14" x14ac:dyDescent="0.3">
      <c r="A11">
        <v>10.091764</v>
      </c>
      <c r="B11">
        <v>-0.44912857673727541</v>
      </c>
      <c r="C11">
        <f t="shared" si="0"/>
        <v>-4.4504466883814903E-2</v>
      </c>
      <c r="D11">
        <v>0.61623567028985504</v>
      </c>
      <c r="E11">
        <v>0.66288998683508293</v>
      </c>
      <c r="F11">
        <v>13.056726153931118</v>
      </c>
      <c r="G11" s="41">
        <v>1.517868845405872</v>
      </c>
      <c r="H11" s="41">
        <v>269882.52960175619</v>
      </c>
      <c r="I11" s="41">
        <v>1.534293462371185</v>
      </c>
      <c r="J11" s="41">
        <v>-0.44912857673727541</v>
      </c>
      <c r="K11" s="41">
        <f t="shared" si="1"/>
        <v>-4.4504466883814903E-2</v>
      </c>
      <c r="L11" s="41">
        <v>0.8034694754920475</v>
      </c>
      <c r="M11" s="41">
        <v>0.43280842490842769</v>
      </c>
      <c r="N11" s="41">
        <f>M11/A11</f>
        <v>4.2887291548675502E-2</v>
      </c>
    </row>
    <row r="12" spans="1:14" x14ac:dyDescent="0.3">
      <c r="A12">
        <v>10.091764</v>
      </c>
      <c r="B12">
        <v>-1.6239240631163692</v>
      </c>
      <c r="C12">
        <f t="shared" si="0"/>
        <v>-0.16091577875942889</v>
      </c>
      <c r="D12">
        <v>2.8460723961538399</v>
      </c>
      <c r="E12">
        <v>3.3123150552853025</v>
      </c>
      <c r="F12">
        <v>65.241580761971676</v>
      </c>
      <c r="G12" s="41">
        <v>7.5844558349577165</v>
      </c>
      <c r="H12" s="41">
        <v>1348543.4743499546</v>
      </c>
      <c r="I12" s="41">
        <v>1.6819235016946152</v>
      </c>
      <c r="J12" s="41">
        <v>-1.6239240631163692</v>
      </c>
      <c r="K12" s="41">
        <f t="shared" si="1"/>
        <v>-0.16091577875942889</v>
      </c>
      <c r="L12" s="41">
        <v>0.59029903970108566</v>
      </c>
      <c r="M12" s="41">
        <v>1.1904214963119024</v>
      </c>
      <c r="N12" s="41">
        <f t="shared" ref="N12:N16" si="3">M12/A12</f>
        <v>0.11795970420155509</v>
      </c>
    </row>
    <row r="13" spans="1:14" x14ac:dyDescent="0.3">
      <c r="A13">
        <v>10.091764</v>
      </c>
      <c r="B13">
        <v>-2.7044594017093999</v>
      </c>
      <c r="C13">
        <f t="shared" si="0"/>
        <v>-0.2679867862258174</v>
      </c>
      <c r="D13">
        <v>5.2330562499999997</v>
      </c>
      <c r="E13">
        <v>6.6336990476684683</v>
      </c>
      <c r="F13">
        <v>130.66178939666079</v>
      </c>
      <c r="G13" s="41">
        <v>15.189677494343579</v>
      </c>
      <c r="H13" s="41">
        <v>2700779.1868289784</v>
      </c>
      <c r="I13" s="41">
        <v>1.7371484304858635</v>
      </c>
      <c r="J13" s="41">
        <v>-2.7044594017093999</v>
      </c>
      <c r="K13" s="41">
        <f t="shared" si="1"/>
        <v>-0.2679867862258174</v>
      </c>
      <c r="L13" s="41">
        <v>0.39341321547949765</v>
      </c>
      <c r="M13" s="41">
        <v>2.2401828316610923</v>
      </c>
      <c r="N13" s="41">
        <f t="shared" si="3"/>
        <v>0.22198129401966718</v>
      </c>
    </row>
    <row r="14" spans="1:14" x14ac:dyDescent="0.3">
      <c r="A14">
        <v>10.091764</v>
      </c>
      <c r="B14">
        <v>-0.18002772602253486</v>
      </c>
      <c r="C14">
        <f t="shared" si="0"/>
        <v>-1.7839074122475998E-2</v>
      </c>
      <c r="D14">
        <v>0.20408566522491201</v>
      </c>
      <c r="E14">
        <v>0.30009703224337086</v>
      </c>
      <c r="F14">
        <v>5.9109125909665323</v>
      </c>
      <c r="G14" s="41">
        <v>0.68715464841422857</v>
      </c>
      <c r="H14" s="41">
        <v>122178.56325527822</v>
      </c>
      <c r="I14" s="41">
        <v>1.4499312337334518</v>
      </c>
      <c r="J14" s="41">
        <v>-0.18002772602253486</v>
      </c>
      <c r="K14" s="41">
        <f t="shared" si="1"/>
        <v>-1.7839074122475998E-2</v>
      </c>
      <c r="L14" s="41">
        <v>0.19718697692072257</v>
      </c>
      <c r="M14" s="41">
        <v>4.2398998397435905</v>
      </c>
      <c r="N14" s="41">
        <f t="shared" si="3"/>
        <v>0.42013466027778601</v>
      </c>
    </row>
    <row r="15" spans="1:14" x14ac:dyDescent="0.3">
      <c r="A15">
        <v>10.091764</v>
      </c>
      <c r="B15">
        <v>-0.90172910422910768</v>
      </c>
      <c r="C15">
        <f t="shared" si="0"/>
        <v>-8.9352971812371729E-2</v>
      </c>
      <c r="D15">
        <v>1.4145247077922001</v>
      </c>
      <c r="E15">
        <v>2.2045048247970827</v>
      </c>
      <c r="F15">
        <v>43.421406830748133</v>
      </c>
      <c r="G15" s="41">
        <v>5.0478197884423519</v>
      </c>
      <c r="H15" s="41">
        <v>897520.47919156379</v>
      </c>
      <c r="I15" s="41">
        <v>1.6878210795442961</v>
      </c>
      <c r="J15" s="41">
        <v>-0.90172910422910768</v>
      </c>
      <c r="K15" s="41">
        <f t="shared" si="1"/>
        <v>-8.9352971812371729E-2</v>
      </c>
      <c r="L15" s="41">
        <v>9.7027334000222773E-2</v>
      </c>
      <c r="M15" s="41">
        <v>6.1078126232741541</v>
      </c>
      <c r="N15" s="41">
        <f t="shared" si="3"/>
        <v>0.60522745312654502</v>
      </c>
    </row>
    <row r="16" spans="1:14" x14ac:dyDescent="0.3">
      <c r="A16">
        <v>10.091764</v>
      </c>
      <c r="B16">
        <v>-4.3578576248313032</v>
      </c>
      <c r="C16">
        <f t="shared" si="0"/>
        <v>-0.43182318025186711</v>
      </c>
      <c r="D16">
        <v>8.1708438289473708</v>
      </c>
      <c r="E16">
        <v>13.544970643776169</v>
      </c>
      <c r="F16">
        <v>266.7908340314392</v>
      </c>
      <c r="G16" s="41">
        <v>31.014933639720002</v>
      </c>
      <c r="H16" s="41">
        <v>5514566.5394298481</v>
      </c>
      <c r="I16" s="41">
        <v>1.9088996491724561</v>
      </c>
      <c r="J16" s="41">
        <v>-4.3578576248313032</v>
      </c>
      <c r="K16" s="41">
        <f t="shared" si="1"/>
        <v>-0.43182318025186711</v>
      </c>
      <c r="L16" s="41">
        <v>4.3088137526352703E-2</v>
      </c>
      <c r="M16" s="41">
        <v>7.9674537684537432</v>
      </c>
      <c r="N16" s="41">
        <f t="shared" si="3"/>
        <v>0.78950060350734952</v>
      </c>
    </row>
    <row r="17" spans="1:14" x14ac:dyDescent="0.3">
      <c r="A17">
        <v>10.091764</v>
      </c>
      <c r="B17">
        <v>-2.2561797121007694</v>
      </c>
      <c r="C17">
        <f t="shared" si="0"/>
        <v>-0.22356643616525015</v>
      </c>
      <c r="D17">
        <v>3.63798376754385</v>
      </c>
      <c r="E17">
        <v>6.7976802712957483</v>
      </c>
      <c r="F17">
        <v>133.8916736516791</v>
      </c>
      <c r="G17" s="41">
        <v>15.565157582319783</v>
      </c>
      <c r="H17" s="41">
        <v>2767540.8943802067</v>
      </c>
      <c r="I17" s="41">
        <v>1.8808605730042844</v>
      </c>
      <c r="J17" s="41">
        <v>-2.2561797121007694</v>
      </c>
      <c r="K17" s="41">
        <f t="shared" si="1"/>
        <v>-0.22356643616525015</v>
      </c>
      <c r="L17" s="47"/>
      <c r="M17" s="47"/>
      <c r="N17" s="47"/>
    </row>
    <row r="18" spans="1:14" x14ac:dyDescent="0.3">
      <c r="A18">
        <v>10.091764</v>
      </c>
      <c r="B18">
        <v>-3.4311931348221694</v>
      </c>
      <c r="C18">
        <f t="shared" si="0"/>
        <v>-0.33999934350646421</v>
      </c>
      <c r="D18">
        <v>5.67840279032258</v>
      </c>
      <c r="E18">
        <v>11.232443414217407</v>
      </c>
      <c r="F18">
        <v>221.24174540510944</v>
      </c>
      <c r="G18" s="41">
        <v>25.719766861505775</v>
      </c>
      <c r="H18" s="41">
        <v>4573066.8775236122</v>
      </c>
      <c r="I18" s="41">
        <v>1.929797235887267</v>
      </c>
      <c r="J18" s="41">
        <v>-3.4311931348221694</v>
      </c>
      <c r="K18" s="41">
        <f t="shared" si="1"/>
        <v>-0.33999934350646421</v>
      </c>
      <c r="L18" s="47"/>
      <c r="M18" s="47"/>
      <c r="N18" s="47"/>
    </row>
    <row r="19" spans="1:14" x14ac:dyDescent="0.3">
      <c r="A19">
        <v>10.091764</v>
      </c>
      <c r="B19">
        <v>-5.4601505016722047</v>
      </c>
      <c r="C19">
        <f t="shared" si="0"/>
        <v>-0.54105015750191987</v>
      </c>
      <c r="D19">
        <v>8.7882318152173795</v>
      </c>
      <c r="E19">
        <v>18.466880827816869</v>
      </c>
      <c r="F19">
        <v>363.73608091031844</v>
      </c>
      <c r="G19" s="41">
        <v>42.284999980456398</v>
      </c>
      <c r="H19" s="41">
        <v>7518424.792416282</v>
      </c>
      <c r="I19" s="41">
        <v>1.9673218189747925</v>
      </c>
      <c r="J19" s="41">
        <v>-5.4601505016722047</v>
      </c>
      <c r="K19" s="41">
        <f>J19/A19</f>
        <v>-0.54105015750191987</v>
      </c>
      <c r="L19" s="47"/>
      <c r="M19" s="47"/>
      <c r="N19" s="47"/>
    </row>
    <row r="20" spans="1:14" x14ac:dyDescent="0.3">
      <c r="A20">
        <v>9.4421567999999994</v>
      </c>
      <c r="B20">
        <v>-0.45041094373061247</v>
      </c>
      <c r="C20">
        <f t="shared" si="0"/>
        <v>-4.7702124977485279E-2</v>
      </c>
      <c r="D20">
        <v>0.56700435245901504</v>
      </c>
      <c r="E20">
        <v>0.62053176230572005</v>
      </c>
      <c r="F20">
        <v>15.951973324054501</v>
      </c>
      <c r="G20" s="41">
        <v>1.8507890463604706</v>
      </c>
      <c r="H20" s="41">
        <v>312818.19688470871</v>
      </c>
      <c r="I20" s="41">
        <v>1.6265396259561402</v>
      </c>
      <c r="J20" s="41">
        <v>-0.45041094373061247</v>
      </c>
      <c r="K20" s="41">
        <f t="shared" ref="K20:K28" si="4">J20/A20</f>
        <v>-4.7702124977485279E-2</v>
      </c>
      <c r="L20" s="41">
        <v>0.80170581165971533</v>
      </c>
      <c r="M20" s="41">
        <v>0.46650909090908971</v>
      </c>
      <c r="N20" s="41">
        <f>M20/A20</f>
        <v>4.9407047647110638E-2</v>
      </c>
    </row>
    <row r="21" spans="1:14" x14ac:dyDescent="0.3">
      <c r="A21">
        <v>9.4421567999999994</v>
      </c>
      <c r="B21">
        <v>-1.6270579150579245</v>
      </c>
      <c r="C21">
        <f t="shared" si="0"/>
        <v>-0.17231845959790931</v>
      </c>
      <c r="D21">
        <v>2.3073390285714299</v>
      </c>
      <c r="E21">
        <v>2.7883961962382227</v>
      </c>
      <c r="F21">
        <v>71.68113615008285</v>
      </c>
      <c r="G21" s="41">
        <v>8.3166301072729674</v>
      </c>
      <c r="H21" s="41">
        <v>1405667.0799031244</v>
      </c>
      <c r="I21" s="41">
        <v>1.7016316992528797</v>
      </c>
      <c r="J21" s="41">
        <v>-1.6270579150579245</v>
      </c>
      <c r="K21" s="41">
        <f t="shared" si="4"/>
        <v>-0.17231845959790931</v>
      </c>
      <c r="L21" s="41">
        <v>0.61400654604377636</v>
      </c>
      <c r="M21" s="41">
        <v>1.0663557988368053</v>
      </c>
      <c r="N21" s="41">
        <f t="shared" ref="N21:N25" si="5">M21/A21</f>
        <v>0.11293561645119105</v>
      </c>
    </row>
    <row r="22" spans="1:14" x14ac:dyDescent="0.3">
      <c r="A22">
        <v>9.4421567999999994</v>
      </c>
      <c r="B22">
        <v>-2.7087690951821459</v>
      </c>
      <c r="C22">
        <f t="shared" si="0"/>
        <v>-0.28688033386420209</v>
      </c>
      <c r="D22">
        <v>3.7491419239130401</v>
      </c>
      <c r="E22">
        <v>5.0580802445680586</v>
      </c>
      <c r="F22">
        <v>130.02776978324059</v>
      </c>
      <c r="G22" s="41">
        <v>15.08615687531352</v>
      </c>
      <c r="H22" s="41">
        <v>2549844.5654493477</v>
      </c>
      <c r="I22" s="41">
        <v>1.7691582179048102</v>
      </c>
      <c r="J22" s="41">
        <v>-2.7087690951821459</v>
      </c>
      <c r="K22" s="41">
        <f t="shared" si="4"/>
        <v>-0.28688033386420209</v>
      </c>
      <c r="L22" s="41">
        <v>0.41033542773139131</v>
      </c>
      <c r="M22" s="41">
        <v>2.065216216216216</v>
      </c>
      <c r="N22" s="41">
        <f t="shared" si="5"/>
        <v>0.21872293163106718</v>
      </c>
    </row>
    <row r="23" spans="1:14" x14ac:dyDescent="0.3">
      <c r="A23">
        <v>9.4421567999999994</v>
      </c>
      <c r="B23">
        <v>-0.17999999999999944</v>
      </c>
      <c r="C23">
        <f t="shared" si="0"/>
        <v>-1.9063441098542175E-2</v>
      </c>
      <c r="D23">
        <v>0.18665527529411699</v>
      </c>
      <c r="E23">
        <v>0.30149117556854427</v>
      </c>
      <c r="F23">
        <v>7.7504158243841719</v>
      </c>
      <c r="G23" s="41">
        <v>0.89922321339885369</v>
      </c>
      <c r="H23" s="41">
        <v>151985.65431617358</v>
      </c>
      <c r="I23" s="41">
        <v>1.5776264445946691</v>
      </c>
      <c r="J23" s="41">
        <v>-0.17999999999999944</v>
      </c>
      <c r="K23" s="41">
        <f t="shared" si="4"/>
        <v>-1.9063441098542175E-2</v>
      </c>
      <c r="L23" s="41">
        <v>0.19099218551341501</v>
      </c>
      <c r="M23" s="41">
        <v>4.0544459459459405</v>
      </c>
      <c r="N23" s="41">
        <f t="shared" si="5"/>
        <v>0.42939828598757657</v>
      </c>
    </row>
    <row r="24" spans="1:14" x14ac:dyDescent="0.3">
      <c r="A24">
        <v>9.4421567999999994</v>
      </c>
      <c r="B24">
        <v>-0.90230951696376749</v>
      </c>
      <c r="C24">
        <f t="shared" si="0"/>
        <v>-9.5561801829404866E-2</v>
      </c>
      <c r="D24">
        <v>1.03127286968085</v>
      </c>
      <c r="E24">
        <v>1.7681306111969817</v>
      </c>
      <c r="F24">
        <v>45.453229079613926</v>
      </c>
      <c r="G24" s="41">
        <v>5.2736007510374181</v>
      </c>
      <c r="H24" s="41">
        <v>891337.82225122896</v>
      </c>
      <c r="I24" s="41">
        <v>1.7299390368058192</v>
      </c>
      <c r="J24" s="41">
        <v>-0.90230951696376749</v>
      </c>
      <c r="K24" s="41">
        <f t="shared" si="4"/>
        <v>-9.5561801829404866E-2</v>
      </c>
      <c r="L24" s="41">
        <v>9.4168520917874352E-2</v>
      </c>
      <c r="M24" s="41">
        <v>6.0860592020591895</v>
      </c>
      <c r="N24" s="41">
        <f t="shared" si="5"/>
        <v>0.64456239511497948</v>
      </c>
    </row>
    <row r="25" spans="1:14" x14ac:dyDescent="0.3">
      <c r="A25">
        <v>9.4421567999999994</v>
      </c>
      <c r="B25">
        <v>-4.3349662162162161</v>
      </c>
      <c r="C25">
        <f t="shared" si="0"/>
        <v>-0.4591076284833796</v>
      </c>
      <c r="D25">
        <v>5.9191451057692301</v>
      </c>
      <c r="E25">
        <v>10.813096915452038</v>
      </c>
      <c r="F25">
        <v>277.9716430707465</v>
      </c>
      <c r="G25" s="41">
        <v>32.250986241205574</v>
      </c>
      <c r="H25" s="41">
        <v>5451023.9206173373</v>
      </c>
      <c r="I25" s="41">
        <v>1.975293253337465</v>
      </c>
      <c r="J25" s="41">
        <v>-4.3349662162162161</v>
      </c>
      <c r="K25" s="41">
        <f t="shared" si="4"/>
        <v>-0.4591076284833796</v>
      </c>
      <c r="L25" s="41">
        <v>4.5074388188383267E-2</v>
      </c>
      <c r="M25" s="41">
        <v>7.4308677606177298</v>
      </c>
      <c r="N25" s="41">
        <f t="shared" si="5"/>
        <v>0.78698838814218064</v>
      </c>
    </row>
    <row r="26" spans="1:14" x14ac:dyDescent="0.3">
      <c r="A26">
        <v>9.4421567999999994</v>
      </c>
      <c r="B26">
        <v>-2.2611720374220434</v>
      </c>
      <c r="C26">
        <f t="shared" si="0"/>
        <v>-0.23947622193925477</v>
      </c>
      <c r="D26">
        <v>2.8436336538461502</v>
      </c>
      <c r="E26">
        <v>5.8385584272702156</v>
      </c>
      <c r="F26">
        <v>150.09147627944</v>
      </c>
      <c r="G26" s="41">
        <v>17.413999798455961</v>
      </c>
      <c r="H26" s="41">
        <v>2943293.8498398177</v>
      </c>
      <c r="I26" s="41">
        <v>1.9542092433511165</v>
      </c>
      <c r="J26" s="41">
        <v>-2.2611720374220434</v>
      </c>
      <c r="K26" s="41">
        <f t="shared" si="4"/>
        <v>-0.23947622193925477</v>
      </c>
      <c r="L26" s="47"/>
      <c r="M26" s="47"/>
      <c r="N26" s="47"/>
    </row>
    <row r="27" spans="1:14" x14ac:dyDescent="0.3">
      <c r="A27">
        <v>9.4421567999999994</v>
      </c>
      <c r="B27">
        <v>-3.4348189189189084</v>
      </c>
      <c r="C27">
        <f t="shared" si="0"/>
        <v>-0.36377482302760622</v>
      </c>
      <c r="D27">
        <v>4.7946274999999901</v>
      </c>
      <c r="E27">
        <v>10.366015685499661</v>
      </c>
      <c r="F27">
        <v>266.47855232646947</v>
      </c>
      <c r="G27" s="41">
        <v>30.917528240353779</v>
      </c>
      <c r="H27" s="41">
        <v>5225644.411122065</v>
      </c>
      <c r="I27" s="41">
        <v>1.971284519159868</v>
      </c>
      <c r="J27" s="41">
        <v>-3.4348189189189084</v>
      </c>
      <c r="K27" s="41">
        <f t="shared" si="4"/>
        <v>-0.36377482302760622</v>
      </c>
      <c r="L27" s="47"/>
      <c r="M27" s="47"/>
      <c r="N27" s="47"/>
    </row>
    <row r="28" spans="1:14" x14ac:dyDescent="0.3">
      <c r="A28">
        <v>9.4421567999999994</v>
      </c>
      <c r="B28">
        <v>-5.423137668918919</v>
      </c>
      <c r="C28">
        <f t="shared" si="0"/>
        <v>-0.57435369733734132</v>
      </c>
      <c r="D28">
        <v>7.2288077343749997</v>
      </c>
      <c r="E28">
        <v>16.503267570131023</v>
      </c>
      <c r="F28">
        <v>424.24852365375381</v>
      </c>
      <c r="G28" s="41">
        <v>49.222406818405858</v>
      </c>
      <c r="H28" s="41">
        <v>8319513.5488501117</v>
      </c>
      <c r="I28" s="41">
        <v>2.0311328665825785</v>
      </c>
      <c r="J28" s="41">
        <v>-5.423137668918919</v>
      </c>
      <c r="K28" s="41">
        <f t="shared" si="4"/>
        <v>-0.57435369733734132</v>
      </c>
      <c r="L28" s="47"/>
      <c r="M28" s="47"/>
      <c r="N28" s="47"/>
    </row>
    <row r="29" spans="1:14" x14ac:dyDescent="0.3">
      <c r="A29">
        <v>10.598839999999999</v>
      </c>
      <c r="B29">
        <v>-0.450716560509553</v>
      </c>
      <c r="C29">
        <f t="shared" si="0"/>
        <v>-4.2525083925179834E-2</v>
      </c>
      <c r="D29">
        <v>0.90192346178343996</v>
      </c>
      <c r="E29">
        <v>0.96255839534387988</v>
      </c>
      <c r="F29">
        <v>14.526990572651371</v>
      </c>
      <c r="G29" s="41">
        <v>1.7593974922017035</v>
      </c>
      <c r="H29" s="41">
        <v>307972.200140209</v>
      </c>
      <c r="I29" s="41">
        <v>1.51149195076781</v>
      </c>
      <c r="J29" s="41">
        <v>-0.450716560509553</v>
      </c>
      <c r="K29" s="41">
        <f>J29/A29</f>
        <v>-4.2525083925179834E-2</v>
      </c>
      <c r="L29" s="41">
        <v>0.79895129645885232</v>
      </c>
      <c r="M29" s="41">
        <v>0.52592992424242502</v>
      </c>
      <c r="N29" s="41">
        <f>M29/A29</f>
        <v>4.9621460861983484E-2</v>
      </c>
    </row>
    <row r="30" spans="1:14" x14ac:dyDescent="0.3">
      <c r="A30">
        <v>10.598839999999999</v>
      </c>
      <c r="B30">
        <v>-2.2515472972972903</v>
      </c>
      <c r="C30">
        <f t="shared" si="0"/>
        <v>-0.21243336981191249</v>
      </c>
      <c r="D30">
        <v>5.4308063310810697</v>
      </c>
      <c r="E30">
        <v>6.2136449649568206</v>
      </c>
      <c r="F30">
        <v>93.776712420115018</v>
      </c>
      <c r="G30" s="41">
        <v>11.357514953543314</v>
      </c>
      <c r="H30" s="41">
        <v>1988066.3033064378</v>
      </c>
      <c r="I30" s="41">
        <v>1.7078526337801012</v>
      </c>
      <c r="J30" s="41">
        <v>-2.2515472972972903</v>
      </c>
      <c r="K30" s="41">
        <f t="shared" ref="K30:K37" si="6">J30/A30</f>
        <v>-0.21243336981191249</v>
      </c>
      <c r="L30" s="41">
        <v>0.5977026247075693</v>
      </c>
      <c r="M30" s="41">
        <v>1.2572671568627451</v>
      </c>
      <c r="N30" s="41">
        <f t="shared" ref="N30:N34" si="7">M30/A30</f>
        <v>0.11862309053280785</v>
      </c>
    </row>
    <row r="31" spans="1:14" x14ac:dyDescent="0.3">
      <c r="A31">
        <v>10.598839999999999</v>
      </c>
      <c r="B31">
        <v>-4.3245100000000001</v>
      </c>
      <c r="C31">
        <f t="shared" si="0"/>
        <v>-0.40801729245842</v>
      </c>
      <c r="D31">
        <v>10.70621025</v>
      </c>
      <c r="E31">
        <v>13.200928848484605</v>
      </c>
      <c r="F31">
        <v>199.2292310365923</v>
      </c>
      <c r="G31" s="41">
        <v>24.129113852317936</v>
      </c>
      <c r="H31" s="41">
        <v>4223659.6979757557</v>
      </c>
      <c r="I31" s="41">
        <v>1.7701749950021661</v>
      </c>
      <c r="J31" s="41">
        <v>-4.3245100000000001</v>
      </c>
      <c r="K31" s="41">
        <f t="shared" si="6"/>
        <v>-0.40801729245842</v>
      </c>
      <c r="L31" s="41">
        <v>0.39821299264218774</v>
      </c>
      <c r="M31" s="41">
        <v>2.3740388297872301</v>
      </c>
      <c r="N31" s="41">
        <f t="shared" si="7"/>
        <v>0.22399043949972169</v>
      </c>
    </row>
    <row r="32" spans="1:14" x14ac:dyDescent="0.3">
      <c r="A32">
        <v>10.598839999999999</v>
      </c>
      <c r="B32">
        <v>-0.180165416666666</v>
      </c>
      <c r="C32">
        <f t="shared" si="0"/>
        <v>-1.6998597645276843E-2</v>
      </c>
      <c r="D32">
        <v>0.26337206111111</v>
      </c>
      <c r="E32">
        <v>0.36717860204979719</v>
      </c>
      <c r="F32">
        <v>5.54148207138239</v>
      </c>
      <c r="G32" s="41">
        <v>0.67114173515233677</v>
      </c>
      <c r="H32" s="41">
        <v>117479.41991330666</v>
      </c>
      <c r="I32" s="41">
        <v>1.438649769405693</v>
      </c>
      <c r="J32" s="41">
        <v>-0.180165416666666</v>
      </c>
      <c r="K32" s="41">
        <f t="shared" si="6"/>
        <v>-1.6998597645276843E-2</v>
      </c>
      <c r="L32" s="41">
        <v>0.18889673572510543</v>
      </c>
      <c r="M32" s="41">
        <v>4.5872964285714302</v>
      </c>
      <c r="N32" s="41">
        <f t="shared" si="7"/>
        <v>0.43281117825832172</v>
      </c>
    </row>
    <row r="33" spans="1:14" x14ac:dyDescent="0.3">
      <c r="A33">
        <v>10.598839999999999</v>
      </c>
      <c r="B33">
        <v>-1.6233898026315798</v>
      </c>
      <c r="C33">
        <f t="shared" si="0"/>
        <v>-0.15316674302391395</v>
      </c>
      <c r="D33">
        <v>3.5353452039473598</v>
      </c>
      <c r="E33">
        <v>5.1494659248626116</v>
      </c>
      <c r="F33">
        <v>77.716056819538352</v>
      </c>
      <c r="G33" s="41">
        <v>9.4123717357892662</v>
      </c>
      <c r="H33" s="41">
        <v>1647580.4045742129</v>
      </c>
      <c r="I33" s="41">
        <v>1.6799187746375635</v>
      </c>
      <c r="J33" s="41">
        <v>-1.6233898026315798</v>
      </c>
      <c r="K33" s="41">
        <f t="shared" si="6"/>
        <v>-0.15316674302391395</v>
      </c>
      <c r="L33" s="41">
        <v>9.1941310751028488E-2</v>
      </c>
      <c r="M33" s="41">
        <v>6.4713382352941</v>
      </c>
      <c r="N33" s="41">
        <f t="shared" si="7"/>
        <v>0.61057042424398333</v>
      </c>
    </row>
    <row r="34" spans="1:14" x14ac:dyDescent="0.3">
      <c r="A34">
        <v>10.598839999999999</v>
      </c>
      <c r="B34">
        <v>-5.4309176136363497</v>
      </c>
      <c r="C34">
        <f t="shared" si="0"/>
        <v>-0.51240679297322633</v>
      </c>
      <c r="D34">
        <v>12.3644679090909</v>
      </c>
      <c r="E34">
        <v>18.853849500932881</v>
      </c>
      <c r="F34">
        <v>284.5434576053861</v>
      </c>
      <c r="G34" s="41">
        <v>34.461717533967338</v>
      </c>
      <c r="H34" s="41">
        <v>6032321.3012341838</v>
      </c>
      <c r="I34" s="41">
        <v>1.8457494444523177</v>
      </c>
      <c r="J34" s="41">
        <v>-5.4309176136363497</v>
      </c>
      <c r="K34" s="41">
        <f t="shared" si="6"/>
        <v>-0.51240679297322633</v>
      </c>
      <c r="L34" s="41">
        <v>4.2381264898631275E-2</v>
      </c>
      <c r="M34" s="41">
        <v>8.3417535714285513</v>
      </c>
      <c r="N34" s="41">
        <f t="shared" si="7"/>
        <v>0.78704401344190045</v>
      </c>
    </row>
    <row r="35" spans="1:14" x14ac:dyDescent="0.3">
      <c r="A35">
        <v>10.598839999999999</v>
      </c>
      <c r="B35">
        <v>-0.90190786637930498</v>
      </c>
      <c r="C35">
        <f t="shared" si="0"/>
        <v>-8.5094960050279569E-2</v>
      </c>
      <c r="D35">
        <v>1.7548057025862001</v>
      </c>
      <c r="E35">
        <v>2.902381901887312</v>
      </c>
      <c r="F35">
        <v>43.802926379222939</v>
      </c>
      <c r="G35" s="41">
        <v>5.3050739199753583</v>
      </c>
      <c r="H35" s="41">
        <v>928622.03923952614</v>
      </c>
      <c r="I35" s="41">
        <v>1.6645049623628096</v>
      </c>
      <c r="J35" s="41">
        <v>-0.90190786637930498</v>
      </c>
      <c r="K35" s="41">
        <f t="shared" si="6"/>
        <v>-8.5094960050279569E-2</v>
      </c>
      <c r="L35" s="47"/>
      <c r="M35" s="47"/>
      <c r="N35" s="47"/>
    </row>
    <row r="36" spans="1:14" x14ac:dyDescent="0.3">
      <c r="A36">
        <v>10.598839999999999</v>
      </c>
      <c r="B36">
        <v>-2.7059009433962298</v>
      </c>
      <c r="C36">
        <f t="shared" si="0"/>
        <v>-0.25530161257234091</v>
      </c>
      <c r="D36">
        <v>6.0110247594339503</v>
      </c>
      <c r="E36">
        <v>10.290179252120028</v>
      </c>
      <c r="F36">
        <v>155.30001889707256</v>
      </c>
      <c r="G36" s="41">
        <v>18.808745171266239</v>
      </c>
      <c r="H36" s="41">
        <v>3292360.400617938</v>
      </c>
      <c r="I36" s="41">
        <v>1.812414345423631</v>
      </c>
      <c r="J36" s="41">
        <v>-2.7059009433962298</v>
      </c>
      <c r="K36" s="41">
        <f t="shared" si="6"/>
        <v>-0.25530161257234091</v>
      </c>
      <c r="L36" s="47"/>
      <c r="M36" s="47"/>
      <c r="N36" s="47"/>
    </row>
    <row r="37" spans="1:14" x14ac:dyDescent="0.3">
      <c r="A37">
        <v>10.598839999999999</v>
      </c>
      <c r="B37">
        <v>-3.4222343749999951</v>
      </c>
      <c r="C37">
        <f t="shared" si="0"/>
        <v>-0.32288763440150009</v>
      </c>
      <c r="D37">
        <v>7.61195132954545</v>
      </c>
      <c r="E37">
        <v>13.50368462588809</v>
      </c>
      <c r="F37">
        <v>203.79843987153774</v>
      </c>
      <c r="G37" s="41">
        <v>24.682501322719634</v>
      </c>
      <c r="H37" s="41">
        <v>4320526.9252765989</v>
      </c>
      <c r="I37" s="41">
        <v>1.827657859403407</v>
      </c>
      <c r="J37" s="41">
        <v>-3.4222343749999951</v>
      </c>
      <c r="K37" s="41">
        <f t="shared" si="6"/>
        <v>-0.32288763440150009</v>
      </c>
      <c r="L37" s="47"/>
      <c r="M37" s="47"/>
      <c r="N37" s="47"/>
    </row>
    <row r="38" spans="1:14" x14ac:dyDescent="0.3">
      <c r="A38">
        <v>8.2355871</v>
      </c>
      <c r="B38">
        <v>-0.45010754115772711</v>
      </c>
      <c r="C38">
        <f t="shared" si="0"/>
        <v>-5.4653971318902948E-2</v>
      </c>
      <c r="D38">
        <v>0.66205460687732298</v>
      </c>
      <c r="E38">
        <v>0.71103798988059752</v>
      </c>
      <c r="F38">
        <v>19.641933422115951</v>
      </c>
      <c r="G38" s="41">
        <v>2.1324328944326112</v>
      </c>
      <c r="H38" s="41">
        <v>437229.43797630107</v>
      </c>
      <c r="I38" s="41">
        <v>1.6232443324019072</v>
      </c>
      <c r="J38" s="41">
        <v>-0.45010754115772711</v>
      </c>
      <c r="K38" s="41">
        <f>J38/A38</f>
        <v>-5.4653971318902948E-2</v>
      </c>
      <c r="L38" s="41">
        <v>0.79504580991616558</v>
      </c>
      <c r="M38" s="41">
        <v>0.47128917748917765</v>
      </c>
      <c r="N38" s="41">
        <f>M38/A38</f>
        <v>5.7225935657844923E-2</v>
      </c>
    </row>
    <row r="39" spans="1:14" x14ac:dyDescent="0.3">
      <c r="A39">
        <v>8.2355871</v>
      </c>
      <c r="B39">
        <v>-2.2524101527403428</v>
      </c>
      <c r="C39">
        <f t="shared" si="0"/>
        <v>-0.27349721706426283</v>
      </c>
      <c r="D39">
        <v>3.4470541650943298</v>
      </c>
      <c r="E39">
        <v>3.9978820879411443</v>
      </c>
      <c r="F39">
        <v>110.43873171108133</v>
      </c>
      <c r="G39" s="41">
        <v>11.98981685046145</v>
      </c>
      <c r="H39" s="41">
        <v>2458366.1678886702</v>
      </c>
      <c r="I39" s="41">
        <v>1.8283460124392543</v>
      </c>
      <c r="J39" s="41">
        <v>-2.2524101527403428</v>
      </c>
      <c r="K39" s="41">
        <f t="shared" ref="K39:K46" si="8">J39/A39</f>
        <v>-0.27349721706426283</v>
      </c>
      <c r="L39" s="41">
        <v>0.61210967947469641</v>
      </c>
      <c r="M39" s="41">
        <v>1.0209164133738571</v>
      </c>
      <c r="N39" s="41">
        <f t="shared" ref="N39:N43" si="9">M39/A39</f>
        <v>0.1239640114271704</v>
      </c>
    </row>
    <row r="40" spans="1:14" x14ac:dyDescent="0.3">
      <c r="A40">
        <v>8.2355871</v>
      </c>
      <c r="B40">
        <v>-4.3242495748299428</v>
      </c>
      <c r="C40">
        <f t="shared" si="0"/>
        <v>-0.52506876830067684</v>
      </c>
      <c r="D40">
        <v>6.3151273660714304</v>
      </c>
      <c r="E40">
        <v>7.9602770045172058</v>
      </c>
      <c r="F40">
        <v>219.89715482091728</v>
      </c>
      <c r="G40" s="41">
        <v>23.873206178587591</v>
      </c>
      <c r="H40" s="41">
        <v>4894910.6663136184</v>
      </c>
      <c r="I40" s="41">
        <v>1.8646556730455321</v>
      </c>
      <c r="J40" s="41">
        <v>-4.3242495748299428</v>
      </c>
      <c r="K40" s="41">
        <f t="shared" si="8"/>
        <v>-0.52506876830067684</v>
      </c>
      <c r="L40" s="41">
        <v>0.41484020219068424</v>
      </c>
      <c r="M40" s="41">
        <v>1.9068010752688143</v>
      </c>
      <c r="N40" s="41">
        <f t="shared" si="9"/>
        <v>0.23153189349048525</v>
      </c>
    </row>
    <row r="41" spans="1:14" x14ac:dyDescent="0.3">
      <c r="A41">
        <v>8.2355871</v>
      </c>
      <c r="B41">
        <v>-0.18007172303550381</v>
      </c>
      <c r="C41">
        <f t="shared" si="0"/>
        <v>-2.1865074201632063E-2</v>
      </c>
      <c r="D41">
        <v>0.21247851236749099</v>
      </c>
      <c r="E41">
        <v>0.31045900229485657</v>
      </c>
      <c r="F41">
        <v>8.5762155330070868</v>
      </c>
      <c r="G41" s="41">
        <v>0.93107963046736075</v>
      </c>
      <c r="H41" s="41">
        <v>190906.55776473775</v>
      </c>
      <c r="I41" s="41">
        <v>1.5244312719407893</v>
      </c>
      <c r="J41" s="41">
        <v>-0.18007172303550381</v>
      </c>
      <c r="K41" s="41">
        <f t="shared" si="8"/>
        <v>-2.1865074201632063E-2</v>
      </c>
      <c r="L41" s="41">
        <v>0.1859609496472299</v>
      </c>
      <c r="M41" s="41">
        <v>3.9002830687830667</v>
      </c>
      <c r="N41" s="41">
        <f t="shared" si="9"/>
        <v>0.47358895260582778</v>
      </c>
    </row>
    <row r="42" spans="1:14" x14ac:dyDescent="0.3">
      <c r="A42">
        <v>8.2355871</v>
      </c>
      <c r="B42">
        <v>-1.6231994047619094</v>
      </c>
      <c r="C42">
        <f t="shared" si="0"/>
        <v>-0.19709577290025981</v>
      </c>
      <c r="D42">
        <v>2.15080138437499</v>
      </c>
      <c r="E42">
        <v>3.3378761181492638</v>
      </c>
      <c r="F42">
        <v>92.206522600808384</v>
      </c>
      <c r="G42" s="41">
        <v>10.010431134738376</v>
      </c>
      <c r="H42" s="41">
        <v>2052517.1930939946</v>
      </c>
      <c r="I42" s="41">
        <v>1.7865021168639625</v>
      </c>
      <c r="J42" s="41">
        <v>-1.6231994047619094</v>
      </c>
      <c r="K42" s="41">
        <f t="shared" si="8"/>
        <v>-0.19709577290025981</v>
      </c>
      <c r="L42" s="41">
        <v>8.9066121231392667E-2</v>
      </c>
      <c r="M42" s="41">
        <v>5.6356422764227618</v>
      </c>
      <c r="N42" s="41">
        <f t="shared" si="9"/>
        <v>0.68430364562870838</v>
      </c>
    </row>
    <row r="43" spans="1:14" x14ac:dyDescent="0.3">
      <c r="A43">
        <v>8.2355871</v>
      </c>
      <c r="B43">
        <v>-5.4293357683982384</v>
      </c>
      <c r="C43">
        <f t="shared" si="0"/>
        <v>-0.65925303229422927</v>
      </c>
      <c r="D43">
        <v>7.7147195170454497</v>
      </c>
      <c r="E43">
        <v>12.765880975659426</v>
      </c>
      <c r="F43">
        <v>352.6486457364482</v>
      </c>
      <c r="G43" s="41">
        <v>38.285414993760057</v>
      </c>
      <c r="H43" s="41">
        <v>7849958.8540933374</v>
      </c>
      <c r="I43" s="41">
        <v>1.9651701335335168</v>
      </c>
      <c r="J43" s="41">
        <v>-5.4293357683982384</v>
      </c>
      <c r="K43" s="41">
        <f t="shared" si="8"/>
        <v>-0.65925303229422927</v>
      </c>
      <c r="L43" s="41">
        <v>3.9469348356589377E-2</v>
      </c>
      <c r="M43" s="41">
        <v>6.8373988095238092</v>
      </c>
      <c r="N43" s="41">
        <f t="shared" si="9"/>
        <v>0.83022603325072097</v>
      </c>
    </row>
    <row r="44" spans="1:14" x14ac:dyDescent="0.3">
      <c r="A44">
        <v>8.2355871</v>
      </c>
      <c r="B44">
        <v>-0.90021842650103812</v>
      </c>
      <c r="C44">
        <f t="shared" si="0"/>
        <v>-0.10930834870303759</v>
      </c>
      <c r="D44">
        <v>1.02782311521739</v>
      </c>
      <c r="E44">
        <v>1.9186330218728773</v>
      </c>
      <c r="F44">
        <v>53.000912206433071</v>
      </c>
      <c r="G44" s="41">
        <v>5.754061282820369</v>
      </c>
      <c r="H44" s="41">
        <v>1179800.3057152</v>
      </c>
      <c r="I44" s="41">
        <v>1.7332199730316771</v>
      </c>
      <c r="J44" s="41">
        <v>-0.90021842650103812</v>
      </c>
      <c r="K44" s="41">
        <f t="shared" si="8"/>
        <v>-0.10930834870303759</v>
      </c>
      <c r="L44" s="47"/>
      <c r="M44" s="47"/>
      <c r="N44" s="47"/>
    </row>
    <row r="45" spans="1:14" x14ac:dyDescent="0.3">
      <c r="A45">
        <v>8.2355871</v>
      </c>
      <c r="B45">
        <v>-2.7146244588744572</v>
      </c>
      <c r="C45">
        <f t="shared" si="0"/>
        <v>-0.32962124325956765</v>
      </c>
      <c r="D45">
        <v>3.4428636227272702</v>
      </c>
      <c r="E45">
        <v>6.7889505704962341</v>
      </c>
      <c r="F45">
        <v>187.54007100818325</v>
      </c>
      <c r="G45" s="41">
        <v>20.360348843856134</v>
      </c>
      <c r="H45" s="41">
        <v>4174641.980642159</v>
      </c>
      <c r="I45" s="41">
        <v>1.9049519375190689</v>
      </c>
      <c r="J45" s="41">
        <v>-2.7146244588744572</v>
      </c>
      <c r="K45" s="41">
        <f t="shared" si="8"/>
        <v>-0.32962124325956765</v>
      </c>
      <c r="L45" s="47"/>
      <c r="M45" s="47"/>
      <c r="N45" s="47"/>
    </row>
    <row r="46" spans="1:14" x14ac:dyDescent="0.3">
      <c r="A46">
        <v>8.2355871</v>
      </c>
      <c r="B46">
        <v>-3.4380529953916996</v>
      </c>
      <c r="C46">
        <f t="shared" si="0"/>
        <v>-0.41746301188311147</v>
      </c>
      <c r="D46">
        <v>4.2300081693548401</v>
      </c>
      <c r="E46">
        <v>8.8392357707475746</v>
      </c>
      <c r="F46">
        <v>244.17778372230867</v>
      </c>
      <c r="G46" s="41">
        <v>26.509240557389617</v>
      </c>
      <c r="H46" s="41">
        <v>5435397.4656585911</v>
      </c>
      <c r="I46" s="41">
        <v>1.9304319020272198</v>
      </c>
      <c r="J46" s="41">
        <v>-3.4380529953916996</v>
      </c>
      <c r="K46" s="41">
        <f t="shared" si="8"/>
        <v>-0.41746301188311147</v>
      </c>
      <c r="L46" s="47"/>
      <c r="M46" s="47"/>
      <c r="N46" s="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R3 (05082022)</vt:lpstr>
      <vt:lpstr>R5 (08082022)</vt:lpstr>
      <vt:lpstr>R8 (09082022)</vt:lpstr>
      <vt:lpstr>R10 (18082022)</vt:lpstr>
      <vt:lpstr>R11 (19082022)</vt:lpstr>
      <vt:lpstr>Pooled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1035489</dc:creator>
  <cp:lastModifiedBy>1035489</cp:lastModifiedBy>
  <dcterms:created xsi:type="dcterms:W3CDTF">2021-11-18T11:45:28Z</dcterms:created>
  <dcterms:modified xsi:type="dcterms:W3CDTF">2023-08-21T09:00:42Z</dcterms:modified>
</cp:coreProperties>
</file>