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poole\Dropbox\WALEED_DATA\OPEN\"/>
    </mc:Choice>
  </mc:AlternateContent>
  <bookViews>
    <workbookView xWindow="480" yWindow="315" windowWidth="18195" windowHeight="11580"/>
  </bookViews>
  <sheets>
    <sheet name="All processed data viscoelastic" sheetId="1" r:id="rId1"/>
  </sheets>
  <calcPr calcId="152511"/>
</workbook>
</file>

<file path=xl/calcChain.xml><?xml version="1.0" encoding="utf-8"?>
<calcChain xmlns="http://schemas.openxmlformats.org/spreadsheetml/2006/main">
  <c r="AO78" i="1" l="1"/>
  <c r="AS78" i="1" s="1"/>
  <c r="AN78" i="1"/>
  <c r="AU78" i="1" s="1"/>
  <c r="AK78" i="1"/>
  <c r="AO77" i="1"/>
  <c r="AS77" i="1" s="1"/>
  <c r="AN77" i="1"/>
  <c r="AU77" i="1" s="1"/>
  <c r="AK77" i="1"/>
  <c r="AU76" i="1"/>
  <c r="AS76" i="1"/>
  <c r="AO76" i="1"/>
  <c r="AN76" i="1"/>
  <c r="AK76" i="1"/>
  <c r="AU75" i="1"/>
  <c r="AO75" i="1"/>
  <c r="AS75" i="1" s="1"/>
  <c r="AN75" i="1"/>
  <c r="AK75" i="1"/>
  <c r="AO74" i="1"/>
  <c r="AS74" i="1" s="1"/>
  <c r="AN74" i="1"/>
  <c r="AU74" i="1" s="1"/>
  <c r="AK74" i="1"/>
  <c r="AO73" i="1"/>
  <c r="AS73" i="1" s="1"/>
  <c r="AN73" i="1"/>
  <c r="AU73" i="1" s="1"/>
  <c r="AK73" i="1"/>
  <c r="AO72" i="1"/>
  <c r="AS72" i="1" s="1"/>
  <c r="AN72" i="1"/>
  <c r="AU72" i="1" s="1"/>
  <c r="AK72" i="1"/>
  <c r="AU71" i="1"/>
  <c r="AO71" i="1"/>
  <c r="AS71" i="1" s="1"/>
  <c r="AN71" i="1"/>
  <c r="AK71" i="1"/>
  <c r="AO70" i="1"/>
  <c r="AS70" i="1" s="1"/>
  <c r="AN70" i="1"/>
  <c r="AU70" i="1" s="1"/>
  <c r="AK70" i="1"/>
  <c r="AO69" i="1"/>
  <c r="AS69" i="1" s="1"/>
  <c r="AN69" i="1"/>
  <c r="AU69" i="1" s="1"/>
  <c r="AK69" i="1"/>
  <c r="AO68" i="1"/>
  <c r="AS68" i="1" s="1"/>
  <c r="AN68" i="1"/>
  <c r="AU68" i="1" s="1"/>
  <c r="AK68" i="1"/>
  <c r="AU67" i="1"/>
  <c r="AO67" i="1"/>
  <c r="AS67" i="1" s="1"/>
  <c r="AN67" i="1"/>
  <c r="AK67" i="1"/>
  <c r="AO66" i="1"/>
  <c r="AS66" i="1" s="1"/>
  <c r="AN66" i="1"/>
  <c r="AU66" i="1" s="1"/>
  <c r="AK66" i="1"/>
  <c r="AO65" i="1"/>
  <c r="AS65" i="1" s="1"/>
  <c r="AN65" i="1"/>
  <c r="AU65" i="1" s="1"/>
  <c r="AK65" i="1"/>
  <c r="AO64" i="1"/>
  <c r="AS64" i="1" s="1"/>
  <c r="AN64" i="1"/>
  <c r="AU64" i="1" s="1"/>
  <c r="AK64" i="1"/>
  <c r="AO63" i="1"/>
  <c r="AS63" i="1" s="1"/>
  <c r="AN63" i="1"/>
  <c r="AU63" i="1" s="1"/>
  <c r="AK63" i="1"/>
  <c r="AO62" i="1"/>
  <c r="AS62" i="1" s="1"/>
  <c r="AN62" i="1"/>
  <c r="AU62" i="1" s="1"/>
  <c r="AK62" i="1"/>
  <c r="AO61" i="1"/>
  <c r="AS61" i="1" s="1"/>
  <c r="AN61" i="1"/>
  <c r="AU61" i="1" s="1"/>
  <c r="AK61" i="1"/>
  <c r="AO60" i="1"/>
  <c r="AS60" i="1" s="1"/>
  <c r="AN60" i="1"/>
  <c r="AU60" i="1" s="1"/>
  <c r="AK60" i="1"/>
  <c r="AO33" i="1" l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32" i="1"/>
  <c r="AN33" i="1"/>
  <c r="AU33" i="1" s="1"/>
  <c r="AN34" i="1"/>
  <c r="AU34" i="1" s="1"/>
  <c r="AN35" i="1"/>
  <c r="AU35" i="1" s="1"/>
  <c r="AN36" i="1"/>
  <c r="AU36" i="1" s="1"/>
  <c r="AN37" i="1"/>
  <c r="AU37" i="1" s="1"/>
  <c r="AN38" i="1"/>
  <c r="AU38" i="1" s="1"/>
  <c r="AN39" i="1"/>
  <c r="AU39" i="1" s="1"/>
  <c r="AN40" i="1"/>
  <c r="AU40" i="1" s="1"/>
  <c r="AN41" i="1"/>
  <c r="AU41" i="1" s="1"/>
  <c r="AN42" i="1"/>
  <c r="AU42" i="1" s="1"/>
  <c r="AN43" i="1"/>
  <c r="AU43" i="1" s="1"/>
  <c r="AN44" i="1"/>
  <c r="AU44" i="1" s="1"/>
  <c r="AN45" i="1"/>
  <c r="AU45" i="1" s="1"/>
  <c r="AN46" i="1"/>
  <c r="AU46" i="1" s="1"/>
  <c r="AN47" i="1"/>
  <c r="AU47" i="1" s="1"/>
  <c r="AN48" i="1"/>
  <c r="AU48" i="1" s="1"/>
  <c r="AN49" i="1"/>
  <c r="AU49" i="1" s="1"/>
  <c r="AN50" i="1"/>
  <c r="AU50" i="1" s="1"/>
  <c r="AN51" i="1"/>
  <c r="AU51" i="1" s="1"/>
  <c r="AN52" i="1"/>
  <c r="AU52" i="1" s="1"/>
  <c r="AN53" i="1"/>
  <c r="AU53" i="1" s="1"/>
  <c r="AN32" i="1"/>
  <c r="AU32" i="1" s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9" i="1"/>
  <c r="AN10" i="1"/>
  <c r="AU10" i="1" s="1"/>
  <c r="AN11" i="1"/>
  <c r="AU11" i="1" s="1"/>
  <c r="AN12" i="1"/>
  <c r="AU12" i="1" s="1"/>
  <c r="AN13" i="1"/>
  <c r="AU13" i="1" s="1"/>
  <c r="AN14" i="1"/>
  <c r="AU14" i="1" s="1"/>
  <c r="AN15" i="1"/>
  <c r="AU15" i="1" s="1"/>
  <c r="AN16" i="1"/>
  <c r="AU16" i="1" s="1"/>
  <c r="AN17" i="1"/>
  <c r="AU17" i="1" s="1"/>
  <c r="AN18" i="1"/>
  <c r="AU18" i="1" s="1"/>
  <c r="AN19" i="1"/>
  <c r="AU19" i="1" s="1"/>
  <c r="AN20" i="1"/>
  <c r="AU20" i="1" s="1"/>
  <c r="AN21" i="1"/>
  <c r="AU21" i="1" s="1"/>
  <c r="AN22" i="1"/>
  <c r="AU22" i="1" s="1"/>
  <c r="AN23" i="1"/>
  <c r="AU23" i="1" s="1"/>
  <c r="AN24" i="1"/>
  <c r="AU24" i="1" s="1"/>
  <c r="AN9" i="1"/>
  <c r="AU9" i="1" s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63" i="1"/>
  <c r="P64" i="1"/>
  <c r="V64" i="1" s="1"/>
  <c r="P65" i="1"/>
  <c r="V65" i="1" s="1"/>
  <c r="P66" i="1"/>
  <c r="V66" i="1" s="1"/>
  <c r="P67" i="1"/>
  <c r="V67" i="1" s="1"/>
  <c r="P68" i="1"/>
  <c r="V68" i="1" s="1"/>
  <c r="P69" i="1"/>
  <c r="V69" i="1" s="1"/>
  <c r="P70" i="1"/>
  <c r="V70" i="1" s="1"/>
  <c r="P71" i="1"/>
  <c r="V71" i="1" s="1"/>
  <c r="P72" i="1"/>
  <c r="V72" i="1" s="1"/>
  <c r="P73" i="1"/>
  <c r="V73" i="1" s="1"/>
  <c r="P74" i="1"/>
  <c r="V74" i="1" s="1"/>
  <c r="P75" i="1"/>
  <c r="V75" i="1" s="1"/>
  <c r="P76" i="1"/>
  <c r="V76" i="1" s="1"/>
  <c r="P77" i="1"/>
  <c r="V77" i="1" s="1"/>
  <c r="P78" i="1"/>
  <c r="V78" i="1" s="1"/>
  <c r="P79" i="1"/>
  <c r="V79" i="1" s="1"/>
  <c r="P80" i="1"/>
  <c r="V80" i="1" s="1"/>
  <c r="P81" i="1"/>
  <c r="V81" i="1" s="1"/>
  <c r="P82" i="1"/>
  <c r="V82" i="1" s="1"/>
  <c r="P83" i="1"/>
  <c r="V83" i="1" s="1"/>
  <c r="P84" i="1"/>
  <c r="V84" i="1" s="1"/>
  <c r="P63" i="1"/>
  <c r="V63" i="1" s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34" i="1"/>
  <c r="P35" i="1"/>
  <c r="V35" i="1" s="1"/>
  <c r="P36" i="1"/>
  <c r="V36" i="1" s="1"/>
  <c r="P37" i="1"/>
  <c r="V37" i="1" s="1"/>
  <c r="P38" i="1"/>
  <c r="V38" i="1" s="1"/>
  <c r="P39" i="1"/>
  <c r="V39" i="1" s="1"/>
  <c r="P40" i="1"/>
  <c r="V40" i="1" s="1"/>
  <c r="P41" i="1"/>
  <c r="V41" i="1" s="1"/>
  <c r="P42" i="1"/>
  <c r="V42" i="1" s="1"/>
  <c r="P43" i="1"/>
  <c r="V43" i="1" s="1"/>
  <c r="P44" i="1"/>
  <c r="V44" i="1" s="1"/>
  <c r="P45" i="1"/>
  <c r="V45" i="1" s="1"/>
  <c r="P46" i="1"/>
  <c r="V46" i="1" s="1"/>
  <c r="P47" i="1"/>
  <c r="V47" i="1" s="1"/>
  <c r="P48" i="1"/>
  <c r="V48" i="1" s="1"/>
  <c r="P49" i="1"/>
  <c r="V49" i="1" s="1"/>
  <c r="P50" i="1"/>
  <c r="V50" i="1" s="1"/>
  <c r="P51" i="1"/>
  <c r="V51" i="1" s="1"/>
  <c r="P52" i="1"/>
  <c r="V52" i="1" s="1"/>
  <c r="P53" i="1"/>
  <c r="V53" i="1" s="1"/>
  <c r="P54" i="1"/>
  <c r="V54" i="1" s="1"/>
  <c r="P55" i="1"/>
  <c r="V55" i="1" s="1"/>
  <c r="P56" i="1"/>
  <c r="V56" i="1" s="1"/>
  <c r="P34" i="1"/>
  <c r="V34" i="1" s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9" i="1"/>
  <c r="P10" i="1"/>
  <c r="V10" i="1" s="1"/>
  <c r="P11" i="1"/>
  <c r="V11" i="1" s="1"/>
  <c r="P12" i="1"/>
  <c r="V12" i="1" s="1"/>
  <c r="P13" i="1"/>
  <c r="V13" i="1" s="1"/>
  <c r="P14" i="1"/>
  <c r="V14" i="1" s="1"/>
  <c r="P15" i="1"/>
  <c r="V15" i="1" s="1"/>
  <c r="P16" i="1"/>
  <c r="V16" i="1" s="1"/>
  <c r="P17" i="1"/>
  <c r="V17" i="1" s="1"/>
  <c r="P18" i="1"/>
  <c r="V18" i="1" s="1"/>
  <c r="P19" i="1"/>
  <c r="V19" i="1" s="1"/>
  <c r="P20" i="1"/>
  <c r="V20" i="1" s="1"/>
  <c r="P21" i="1"/>
  <c r="V21" i="1" s="1"/>
  <c r="P22" i="1"/>
  <c r="V22" i="1" s="1"/>
  <c r="P23" i="1"/>
  <c r="V23" i="1" s="1"/>
  <c r="P24" i="1"/>
  <c r="V24" i="1" s="1"/>
  <c r="P25" i="1"/>
  <c r="V25" i="1" s="1"/>
  <c r="P26" i="1"/>
  <c r="V26" i="1" s="1"/>
  <c r="P9" i="1"/>
  <c r="V9" i="1" s="1"/>
  <c r="C90" i="1" l="1"/>
  <c r="C91" i="1"/>
  <c r="C92" i="1"/>
  <c r="C93" i="1"/>
  <c r="C94" i="1"/>
  <c r="C95" i="1"/>
  <c r="C96" i="1"/>
  <c r="C89" i="1"/>
  <c r="U9" i="1" l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K24" i="1" l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53" i="1" l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U81" i="1" l="1"/>
  <c r="U82" i="1"/>
  <c r="U83" i="1"/>
  <c r="U84" i="1"/>
  <c r="U80" i="1"/>
  <c r="M81" i="1"/>
  <c r="M82" i="1"/>
  <c r="M83" i="1"/>
  <c r="M84" i="1"/>
  <c r="M80" i="1"/>
  <c r="U73" i="1" l="1"/>
  <c r="U74" i="1"/>
  <c r="U75" i="1"/>
  <c r="U76" i="1"/>
  <c r="U77" i="1"/>
  <c r="U78" i="1"/>
  <c r="U79" i="1"/>
  <c r="U72" i="1"/>
  <c r="U64" i="1"/>
  <c r="U65" i="1"/>
  <c r="U66" i="1"/>
  <c r="U67" i="1"/>
  <c r="U68" i="1"/>
  <c r="U69" i="1"/>
  <c r="U70" i="1"/>
  <c r="U71" i="1"/>
  <c r="U63" i="1"/>
  <c r="M64" i="1" l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63" i="1"/>
  <c r="M51" i="1" l="1"/>
  <c r="M52" i="1"/>
  <c r="M53" i="1"/>
  <c r="M54" i="1"/>
  <c r="M55" i="1"/>
  <c r="M56" i="1"/>
  <c r="M34" i="1"/>
  <c r="M35" i="1"/>
  <c r="M36" i="1"/>
  <c r="M37" i="1"/>
  <c r="M38" i="1"/>
  <c r="M39" i="1"/>
  <c r="M40" i="1"/>
  <c r="M41" i="1"/>
  <c r="M42" i="1"/>
  <c r="M43" i="1" l="1"/>
  <c r="M44" i="1"/>
  <c r="M45" i="1"/>
  <c r="M46" i="1"/>
  <c r="M47" i="1"/>
  <c r="M48" i="1"/>
  <c r="M49" i="1"/>
  <c r="M50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9" i="1"/>
  <c r="D102" i="1" l="1"/>
  <c r="D101" i="1"/>
  <c r="D100" i="1"/>
  <c r="D99" i="1"/>
  <c r="D98" i="1"/>
  <c r="D97" i="1"/>
  <c r="D96" i="1"/>
  <c r="D95" i="1"/>
  <c r="D94" i="1"/>
  <c r="D93" i="1"/>
  <c r="N90" i="1" l="1"/>
  <c r="N89" i="1"/>
  <c r="M90" i="1"/>
  <c r="M89" i="1"/>
</calcChain>
</file>

<file path=xl/sharedStrings.xml><?xml version="1.0" encoding="utf-8"?>
<sst xmlns="http://schemas.openxmlformats.org/spreadsheetml/2006/main" count="262" uniqueCount="84">
  <si>
    <t>Flow rate</t>
  </si>
  <si>
    <t>Re</t>
  </si>
  <si>
    <t xml:space="preserve">ΔP </t>
  </si>
  <si>
    <t>f (Exp.)</t>
  </si>
  <si>
    <t>f (Theo.)</t>
  </si>
  <si>
    <t>Po*=fRe</t>
  </si>
  <si>
    <t>Nu</t>
  </si>
  <si>
    <t>Pr</t>
  </si>
  <si>
    <t>Gz</t>
  </si>
  <si>
    <t>Shear rate</t>
  </si>
  <si>
    <t xml:space="preserve"> (ml/min)</t>
  </si>
  <si>
    <t>(bar)</t>
  </si>
  <si>
    <t>Non-New./New</t>
  </si>
  <si>
    <t>(1/s)</t>
  </si>
  <si>
    <t>(80ppm PAA in Sucrose solution Data)</t>
  </si>
  <si>
    <r>
      <t xml:space="preserve">Un </t>
    </r>
    <r>
      <rPr>
        <b/>
        <vertAlign val="subscript"/>
        <sz val="11"/>
        <color theme="1"/>
        <rFont val="Calibri"/>
        <family val="2"/>
        <scheme val="minor"/>
      </rPr>
      <t>(f(Exp.))</t>
    </r>
  </si>
  <si>
    <t>Wi</t>
  </si>
  <si>
    <t>Non-Newtonian</t>
  </si>
  <si>
    <r>
      <t xml:space="preserve">Un </t>
    </r>
    <r>
      <rPr>
        <b/>
        <vertAlign val="subscript"/>
        <sz val="11"/>
        <color theme="1"/>
        <rFont val="Calibri"/>
        <family val="2"/>
        <scheme val="minor"/>
      </rPr>
      <t>(fRe)</t>
    </r>
  </si>
  <si>
    <t>Po*/P</t>
  </si>
  <si>
    <r>
      <t xml:space="preserve">Un </t>
    </r>
    <r>
      <rPr>
        <b/>
        <vertAlign val="subscript"/>
        <sz val="11"/>
        <color theme="1"/>
        <rFont val="Calibri"/>
        <family val="2"/>
        <scheme val="minor"/>
      </rPr>
      <t>(Po*/P)</t>
    </r>
  </si>
  <si>
    <r>
      <t>Un</t>
    </r>
    <r>
      <rPr>
        <b/>
        <vertAlign val="subscript"/>
        <sz val="11"/>
        <color theme="1"/>
        <rFont val="Calibri"/>
        <family val="2"/>
        <scheme val="minor"/>
      </rPr>
      <t>(Nu)</t>
    </r>
  </si>
  <si>
    <t>(120ppm PAA in Sucrose solution Data)</t>
  </si>
  <si>
    <t>f=64/Re</t>
  </si>
  <si>
    <t>f=57/Re</t>
  </si>
  <si>
    <t>Trial-4</t>
  </si>
  <si>
    <t>Trial-5</t>
  </si>
  <si>
    <t>Trial-1</t>
  </si>
  <si>
    <t>Trial-2</t>
  </si>
  <si>
    <t>fRe=57</t>
  </si>
  <si>
    <t>fRe=64</t>
  </si>
  <si>
    <t>Numerical study</t>
  </si>
  <si>
    <t>Square duct</t>
  </si>
  <si>
    <t>4WTC, Straght duct</t>
  </si>
  <si>
    <t>n=1</t>
  </si>
  <si>
    <t>n=0.5</t>
  </si>
  <si>
    <t>Pr= 600</t>
  </si>
  <si>
    <t>Theoretical solution</t>
  </si>
  <si>
    <t>Nu/2.98</t>
  </si>
  <si>
    <t>fRe/57</t>
  </si>
  <si>
    <t>Trial-3</t>
  </si>
  <si>
    <t>fRe</t>
  </si>
  <si>
    <r>
      <t>Nu</t>
    </r>
    <r>
      <rPr>
        <b/>
        <i/>
        <vertAlign val="subscript"/>
        <sz val="10"/>
        <color theme="1"/>
        <rFont val="Calibri"/>
        <family val="2"/>
        <scheme val="minor"/>
      </rPr>
      <t>(Newt.)</t>
    </r>
  </si>
  <si>
    <r>
      <rPr>
        <sz val="11"/>
        <color theme="1"/>
        <rFont val="Calibri"/>
        <family val="2"/>
      </rPr>
      <t xml:space="preserve">λₒ at </t>
    </r>
    <r>
      <rPr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</rPr>
      <t>⁰</t>
    </r>
    <r>
      <rPr>
        <sz val="10.8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</si>
  <si>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λₒ at </t>
    </r>
    <r>
      <rPr>
        <sz val="11"/>
        <color theme="1"/>
        <rFont val="Calibri"/>
        <family val="2"/>
        <scheme val="minor"/>
      </rPr>
      <t>26</t>
    </r>
    <r>
      <rPr>
        <sz val="11"/>
        <color theme="1"/>
        <rFont val="Calibri"/>
        <family val="2"/>
      </rPr>
      <t>⁰</t>
    </r>
    <r>
      <rPr>
        <sz val="10.8"/>
        <color theme="1"/>
        <rFont val="Calibri"/>
        <family val="2"/>
      </rPr>
      <t>C</t>
    </r>
  </si>
  <si>
    <t>(500ppm PAA in Sucrose solution Data)</t>
  </si>
  <si>
    <t>Wi*</t>
  </si>
  <si>
    <t>(Results for PAA + Sucrose solution Data)</t>
  </si>
  <si>
    <t>(Results for PAA + (90%GLY+10%H2O) solution Data)</t>
  </si>
  <si>
    <t>(50ppm PAA in (10%H2O+90%GLY) solution Data)</t>
  </si>
  <si>
    <t>(100ppm PAA in (10%H2O+90%GLY) solution Data)</t>
  </si>
  <si>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20</t>
    </r>
    <r>
      <rPr>
        <b/>
        <vertAlign val="superscript"/>
        <sz val="11"/>
        <color theme="1"/>
        <rFont val="Calibri"/>
        <family val="2"/>
      </rPr>
      <t>o</t>
    </r>
    <r>
      <rPr>
        <b/>
        <sz val="10.8"/>
        <color theme="1"/>
        <rFont val="Calibri"/>
        <family val="2"/>
      </rPr>
      <t>C</t>
    </r>
  </si>
  <si>
    <r>
      <t>26</t>
    </r>
    <r>
      <rPr>
        <b/>
        <vertAlign val="superscript"/>
        <sz val="11"/>
        <color theme="1"/>
        <rFont val="Calibri"/>
        <family val="2"/>
      </rPr>
      <t>o</t>
    </r>
    <r>
      <rPr>
        <b/>
        <sz val="10.8"/>
        <color theme="1"/>
        <rFont val="Calibri"/>
        <family val="2"/>
      </rPr>
      <t>C</t>
    </r>
  </si>
  <si>
    <t>(200ppm PAA in (10%H2O+90%GLY) solution Data)</t>
  </si>
  <si>
    <t>Solution</t>
  </si>
  <si>
    <t>Error-bar</t>
  </si>
  <si>
    <t>50-W/GLY</t>
  </si>
  <si>
    <t>W/GLY</t>
  </si>
  <si>
    <t>100-W/GLY</t>
  </si>
  <si>
    <t>200-W/GLY</t>
  </si>
  <si>
    <t>W/SUC</t>
  </si>
  <si>
    <t>80-W/SUC</t>
  </si>
  <si>
    <t>120-W/SUC</t>
  </si>
  <si>
    <t>500-W/SUC</t>
  </si>
  <si>
    <t>/2.98</t>
  </si>
  <si>
    <t>Wi*= (DH/l)×Pr×Wi</t>
  </si>
  <si>
    <r>
      <t>Wi</t>
    </r>
    <r>
      <rPr>
        <sz val="12"/>
        <color rgb="FF000000"/>
        <rFont val="Times New Roman"/>
        <family val="1"/>
      </rPr>
      <t xml:space="preserve">= </t>
    </r>
    <r>
      <rPr>
        <i/>
        <sz val="12"/>
        <color rgb="FF000000"/>
        <rFont val="Times New Roman"/>
        <family val="1"/>
      </rPr>
      <t>λₒ</t>
    </r>
    <r>
      <rPr>
        <i/>
        <sz val="12"/>
        <color rgb="FF000000"/>
        <rFont val="Calibri"/>
        <family val="2"/>
        <scheme val="minor"/>
      </rPr>
      <t>×γ</t>
    </r>
  </si>
  <si>
    <r>
      <t>Where, λₒ</t>
    </r>
    <r>
      <rPr>
        <sz val="12"/>
        <color rgb="FF000000"/>
        <rFont val="Times New Roman"/>
        <family val="1"/>
      </rPr>
      <t xml:space="preserve"> at 26°C for all viscoelastic solutions</t>
    </r>
  </si>
  <si>
    <r>
      <t>G'/[ω(G"</t>
    </r>
    <r>
      <rPr>
        <b/>
        <vertAlign val="subscript"/>
        <sz val="10"/>
        <color rgb="FFFF0000"/>
        <rFont val="Calibri"/>
        <family val="2"/>
        <scheme val="minor"/>
      </rPr>
      <t>PAA</t>
    </r>
    <r>
      <rPr>
        <b/>
        <sz val="10"/>
        <color rgb="FFFF0000"/>
        <rFont val="Calibri"/>
        <family val="2"/>
        <scheme val="minor"/>
      </rPr>
      <t xml:space="preserve"> - </t>
    </r>
    <r>
      <rPr>
        <b/>
        <sz val="10"/>
        <color rgb="FFFF0000"/>
        <rFont val="Calibri"/>
        <family val="2"/>
      </rPr>
      <t>μ</t>
    </r>
    <r>
      <rPr>
        <b/>
        <vertAlign val="subscript"/>
        <sz val="10"/>
        <color rgb="FFFF0000"/>
        <rFont val="Calibri"/>
        <family val="2"/>
      </rPr>
      <t>s</t>
    </r>
    <r>
      <rPr>
        <b/>
        <sz val="10"/>
        <color rgb="FFFF0000"/>
        <rFont val="Calibri"/>
        <family val="2"/>
        <scheme val="minor"/>
      </rPr>
      <t>ω)]</t>
    </r>
  </si>
  <si>
    <r>
      <rPr>
        <b/>
        <sz val="11"/>
        <color theme="1"/>
        <rFont val="Calibri"/>
        <family val="2"/>
      </rPr>
      <t>λ</t>
    </r>
    <r>
      <rPr>
        <b/>
        <sz val="11"/>
        <color theme="1"/>
        <rFont val="Calibri"/>
        <family val="2"/>
        <scheme val="minor"/>
      </rPr>
      <t>=2.58s</t>
    </r>
  </si>
  <si>
    <r>
      <rPr>
        <b/>
        <sz val="11"/>
        <color theme="1"/>
        <rFont val="Calibri"/>
        <family val="2"/>
      </rPr>
      <t>λ</t>
    </r>
    <r>
      <rPr>
        <b/>
        <sz val="11"/>
        <color theme="1"/>
        <rFont val="Calibri"/>
        <family val="2"/>
        <scheme val="minor"/>
      </rPr>
      <t>=1.25s</t>
    </r>
  </si>
  <si>
    <r>
      <rPr>
        <b/>
        <sz val="11"/>
        <color theme="1"/>
        <rFont val="Calibri"/>
        <family val="2"/>
      </rPr>
      <t>λ</t>
    </r>
    <r>
      <rPr>
        <b/>
        <sz val="11"/>
        <color theme="1"/>
        <rFont val="Calibri"/>
        <family val="2"/>
        <scheme val="minor"/>
      </rPr>
      <t>=3.46s</t>
    </r>
  </si>
  <si>
    <r>
      <rPr>
        <b/>
        <sz val="11"/>
        <color theme="1"/>
        <rFont val="Calibri"/>
        <family val="2"/>
      </rPr>
      <t>λ</t>
    </r>
    <r>
      <rPr>
        <b/>
        <sz val="11"/>
        <color theme="1"/>
        <rFont val="Calibri"/>
        <family val="2"/>
        <scheme val="minor"/>
      </rPr>
      <t>=1.99s</t>
    </r>
  </si>
  <si>
    <r>
      <rPr>
        <b/>
        <sz val="11"/>
        <color theme="1"/>
        <rFont val="Calibri"/>
        <family val="2"/>
      </rPr>
      <t>λ</t>
    </r>
    <r>
      <rPr>
        <b/>
        <sz val="11"/>
        <color theme="1"/>
        <rFont val="Calibri"/>
        <family val="2"/>
        <scheme val="minor"/>
      </rPr>
      <t>=4.65s</t>
    </r>
  </si>
  <si>
    <r>
      <rPr>
        <b/>
        <sz val="11"/>
        <color theme="1"/>
        <rFont val="Calibri"/>
        <family val="2"/>
      </rPr>
      <t>λ</t>
    </r>
    <r>
      <rPr>
        <b/>
        <sz val="11"/>
        <color theme="1"/>
        <rFont val="Calibri"/>
        <family val="2"/>
        <scheme val="minor"/>
      </rPr>
      <t>=2.09s</t>
    </r>
  </si>
  <si>
    <r>
      <rPr>
        <b/>
        <sz val="11"/>
        <color theme="1"/>
        <rFont val="Calibri"/>
        <family val="2"/>
      </rPr>
      <t>λₒ</t>
    </r>
    <r>
      <rPr>
        <b/>
        <sz val="11"/>
        <color theme="1"/>
        <rFont val="Calibri"/>
        <family val="2"/>
        <scheme val="minor"/>
      </rPr>
      <t>=2.36s</t>
    </r>
  </si>
  <si>
    <r>
      <rPr>
        <b/>
        <sz val="11"/>
        <color theme="1"/>
        <rFont val="Calibri"/>
        <family val="2"/>
      </rPr>
      <t>λₒ</t>
    </r>
    <r>
      <rPr>
        <b/>
        <sz val="11"/>
        <color theme="1"/>
        <rFont val="Calibri"/>
        <family val="2"/>
        <scheme val="minor"/>
      </rPr>
      <t>=1.25s</t>
    </r>
  </si>
  <si>
    <r>
      <rPr>
        <b/>
        <sz val="11"/>
        <color theme="1"/>
        <rFont val="Calibri"/>
        <family val="2"/>
      </rPr>
      <t>λₒ</t>
    </r>
    <r>
      <rPr>
        <b/>
        <sz val="11"/>
        <color theme="1"/>
        <rFont val="Calibri"/>
        <family val="2"/>
        <scheme val="minor"/>
      </rPr>
      <t>=3.36s</t>
    </r>
  </si>
  <si>
    <r>
      <rPr>
        <b/>
        <sz val="11"/>
        <color theme="1"/>
        <rFont val="Calibri"/>
        <family val="2"/>
      </rPr>
      <t>λₒ</t>
    </r>
    <r>
      <rPr>
        <b/>
        <sz val="11"/>
        <color theme="1"/>
        <rFont val="Calibri"/>
        <family val="2"/>
        <scheme val="minor"/>
      </rPr>
      <t>=2.68s</t>
    </r>
  </si>
  <si>
    <r>
      <rPr>
        <b/>
        <sz val="11"/>
        <color theme="1"/>
        <rFont val="Calibri"/>
        <family val="2"/>
      </rPr>
      <t>λₒ</t>
    </r>
    <r>
      <rPr>
        <b/>
        <sz val="11"/>
        <color theme="1"/>
        <rFont val="Calibri"/>
        <family val="2"/>
        <scheme val="minor"/>
      </rPr>
      <t>=6.91s</t>
    </r>
  </si>
  <si>
    <r>
      <rPr>
        <b/>
        <sz val="11"/>
        <color theme="1"/>
        <rFont val="Calibri"/>
        <family val="2"/>
      </rPr>
      <t>λₒ</t>
    </r>
    <r>
      <rPr>
        <b/>
        <sz val="11"/>
        <color theme="1"/>
        <rFont val="Calibri"/>
        <family val="2"/>
        <scheme val="minor"/>
      </rPr>
      <t>=6.54s</t>
    </r>
  </si>
  <si>
    <t>Notice:</t>
  </si>
  <si>
    <t>All these results have been processed using relaxation time after subtracting solvent effect as: G'/[ω(G"PAA - μsω)]</t>
  </si>
  <si>
    <t>Nu number error bars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</si>
</sst>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vertAlign val="subscript"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.8"/>
      <color theme="1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b/>
      <sz val="10.8"/>
      <color theme="1"/>
      <name val="Calibri"/>
      <family val="2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vertAlign val="subscript"/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vertAlign val="subscript"/>
      <sz val="10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0" xfId="0" applyFill="1"/>
    <xf numFmtId="0" fontId="0" fillId="10" borderId="0" xfId="0" applyFill="1" applyAlignment="1">
      <alignment horizontal="center" vertical="center"/>
    </xf>
    <xf numFmtId="0" fontId="0" fillId="10" borderId="0" xfId="0" applyFill="1"/>
    <xf numFmtId="0" fontId="7" fillId="10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14" fillId="2" borderId="0" xfId="0" applyFont="1" applyFill="1"/>
    <xf numFmtId="0" fontId="15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0" fillId="12" borderId="0" xfId="0" applyFill="1"/>
    <xf numFmtId="0" fontId="0" fillId="12" borderId="0" xfId="0" applyFill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7" fillId="13" borderId="0" xfId="0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7" fillId="14" borderId="0" xfId="0" applyFont="1" applyFill="1" applyAlignment="1">
      <alignment horizontal="center" vertical="center"/>
    </xf>
    <xf numFmtId="0" fontId="0" fillId="14" borderId="0" xfId="0" applyFill="1"/>
    <xf numFmtId="0" fontId="18" fillId="0" borderId="0" xfId="0" applyFont="1" applyAlignment="1">
      <alignment horizontal="center" vertical="center" readingOrder="1"/>
    </xf>
    <xf numFmtId="0" fontId="21" fillId="0" borderId="0" xfId="0" applyFont="1" applyAlignment="1">
      <alignment horizontal="left" vertical="center"/>
    </xf>
    <xf numFmtId="0" fontId="4" fillId="0" borderId="0" xfId="0" applyFont="1"/>
    <xf numFmtId="0" fontId="2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66840719410409"/>
          <c:y val="3.263935185185185E-2"/>
          <c:w val="0.8090275232964792"/>
          <c:h val="0.83152638888888886"/>
        </c:manualLayout>
      </c:layout>
      <c:scatterChart>
        <c:scatterStyle val="lineMarker"/>
        <c:varyColors val="0"/>
        <c:ser>
          <c:idx val="4"/>
          <c:order val="0"/>
          <c:tx>
            <c:v>50-W/GLY</c:v>
          </c:tx>
          <c:spPr>
            <a:ln w="28575">
              <a:noFill/>
            </a:ln>
          </c:spPr>
          <c:marker>
            <c:symbol val="circle"/>
            <c:size val="6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viscoelastic'!$Y$9:$Y$24</c:f>
              <c:numCache>
                <c:formatCode>General</c:formatCode>
                <c:ptCount val="16"/>
                <c:pt idx="0">
                  <c:v>0.50167232418481289</c:v>
                </c:pt>
                <c:pt idx="1">
                  <c:v>0.765387840081308</c:v>
                </c:pt>
                <c:pt idx="2">
                  <c:v>1.0236827837044364</c:v>
                </c:pt>
                <c:pt idx="3">
                  <c:v>1.4037324996724652</c:v>
                </c:pt>
                <c:pt idx="4">
                  <c:v>1.6386386119052996</c:v>
                </c:pt>
                <c:pt idx="5">
                  <c:v>1.8581152991504479</c:v>
                </c:pt>
                <c:pt idx="6">
                  <c:v>0.70877525075468972</c:v>
                </c:pt>
                <c:pt idx="7">
                  <c:v>1.7142319685734959</c:v>
                </c:pt>
                <c:pt idx="8">
                  <c:v>2.5551589876703469</c:v>
                </c:pt>
                <c:pt idx="9">
                  <c:v>3.3338741077222611</c:v>
                </c:pt>
                <c:pt idx="10">
                  <c:v>4.2585983127839047</c:v>
                </c:pt>
                <c:pt idx="11">
                  <c:v>5.231992212848799</c:v>
                </c:pt>
                <c:pt idx="12">
                  <c:v>6.5429606851803799</c:v>
                </c:pt>
                <c:pt idx="13">
                  <c:v>7.7792922534779247</c:v>
                </c:pt>
                <c:pt idx="14">
                  <c:v>8.9349147219840912</c:v>
                </c:pt>
                <c:pt idx="15">
                  <c:v>9.9108702208897892</c:v>
                </c:pt>
              </c:numCache>
            </c:numRef>
          </c:xVal>
          <c:yVal>
            <c:numRef>
              <c:f>'All processed data viscoelastic'!$AA$9:$AA$24</c:f>
              <c:numCache>
                <c:formatCode>General</c:formatCode>
                <c:ptCount val="16"/>
                <c:pt idx="0">
                  <c:v>4.9746692167999998E-2</c:v>
                </c:pt>
                <c:pt idx="1">
                  <c:v>7.8911817470999998E-2</c:v>
                </c:pt>
                <c:pt idx="2">
                  <c:v>0.1074397772819</c:v>
                </c:pt>
                <c:pt idx="3">
                  <c:v>0.15056754501082001</c:v>
                </c:pt>
                <c:pt idx="4">
                  <c:v>0.186117023712952</c:v>
                </c:pt>
                <c:pt idx="5">
                  <c:v>0.21037857734881699</c:v>
                </c:pt>
                <c:pt idx="6">
                  <c:v>6.7760666895732402E-2</c:v>
                </c:pt>
                <c:pt idx="7">
                  <c:v>0.20829627109400001</c:v>
                </c:pt>
                <c:pt idx="8">
                  <c:v>0.32520796619476999</c:v>
                </c:pt>
                <c:pt idx="9">
                  <c:v>0.44602207966194701</c:v>
                </c:pt>
                <c:pt idx="10">
                  <c:v>0.58712974353199998</c:v>
                </c:pt>
                <c:pt idx="11">
                  <c:v>0.73603713352682998</c:v>
                </c:pt>
                <c:pt idx="12">
                  <c:v>0.91755416963311298</c:v>
                </c:pt>
                <c:pt idx="13">
                  <c:v>1.10580405137364</c:v>
                </c:pt>
                <c:pt idx="14">
                  <c:v>1.2796515101747099</c:v>
                </c:pt>
                <c:pt idx="15">
                  <c:v>1.4153350218</c:v>
                </c:pt>
              </c:numCache>
            </c:numRef>
          </c:yVal>
          <c:smooth val="1"/>
        </c:ser>
        <c:ser>
          <c:idx val="5"/>
          <c:order val="1"/>
          <c:tx>
            <c:v>100-W/GLY</c:v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viscoelastic'!$Y$32:$Y$53</c:f>
              <c:numCache>
                <c:formatCode>General</c:formatCode>
                <c:ptCount val="22"/>
                <c:pt idx="0">
                  <c:v>0.32033775889413529</c:v>
                </c:pt>
                <c:pt idx="1">
                  <c:v>0.46448681604018394</c:v>
                </c:pt>
                <c:pt idx="2">
                  <c:v>0.563878525540216</c:v>
                </c:pt>
                <c:pt idx="3">
                  <c:v>0.72324356542416879</c:v>
                </c:pt>
                <c:pt idx="4">
                  <c:v>0.94675513837190672</c:v>
                </c:pt>
                <c:pt idx="5">
                  <c:v>1.2131068172069188</c:v>
                </c:pt>
                <c:pt idx="6">
                  <c:v>0.52995441103685859</c:v>
                </c:pt>
                <c:pt idx="7">
                  <c:v>0.73152213146574718</c:v>
                </c:pt>
                <c:pt idx="8">
                  <c:v>0.9710309111506833</c:v>
                </c:pt>
                <c:pt idx="9">
                  <c:v>1.2906204011638593</c:v>
                </c:pt>
                <c:pt idx="10">
                  <c:v>1.7707185804990646</c:v>
                </c:pt>
                <c:pt idx="11">
                  <c:v>2.305873290614354</c:v>
                </c:pt>
                <c:pt idx="12">
                  <c:v>2.9381410848105403</c:v>
                </c:pt>
                <c:pt idx="13">
                  <c:v>3.520100960846678</c:v>
                </c:pt>
                <c:pt idx="14">
                  <c:v>4.1648172887357759</c:v>
                </c:pt>
                <c:pt idx="15">
                  <c:v>4.5854563371773436</c:v>
                </c:pt>
                <c:pt idx="16">
                  <c:v>2.1866225513280342</c:v>
                </c:pt>
                <c:pt idx="17">
                  <c:v>3.1046886455256635</c:v>
                </c:pt>
                <c:pt idx="18">
                  <c:v>4.2462695258556655</c:v>
                </c:pt>
                <c:pt idx="19">
                  <c:v>5.0966250003978422</c:v>
                </c:pt>
                <c:pt idx="20">
                  <c:v>6.1887084118945062</c:v>
                </c:pt>
                <c:pt idx="21">
                  <c:v>7.2827318336300371</c:v>
                </c:pt>
              </c:numCache>
            </c:numRef>
          </c:xVal>
          <c:yVal>
            <c:numRef>
              <c:f>'All processed data viscoelastic'!$AA$32:$AA$53</c:f>
              <c:numCache>
                <c:formatCode>General</c:formatCode>
                <c:ptCount val="22"/>
                <c:pt idx="0">
                  <c:v>5.8649994069817003E-2</c:v>
                </c:pt>
                <c:pt idx="1">
                  <c:v>9.1312181786770003E-2</c:v>
                </c:pt>
                <c:pt idx="2">
                  <c:v>0.1146732194694</c:v>
                </c:pt>
                <c:pt idx="3">
                  <c:v>0.14391708133507999</c:v>
                </c:pt>
                <c:pt idx="4">
                  <c:v>0.21201096099960001</c:v>
                </c:pt>
                <c:pt idx="5">
                  <c:v>0.28154348292346998</c:v>
                </c:pt>
                <c:pt idx="6">
                  <c:v>0.11891018611409999</c:v>
                </c:pt>
                <c:pt idx="7">
                  <c:v>0.17536159125275</c:v>
                </c:pt>
                <c:pt idx="8">
                  <c:v>0.23635886419356</c:v>
                </c:pt>
                <c:pt idx="9">
                  <c:v>0.33482174558700001</c:v>
                </c:pt>
                <c:pt idx="10">
                  <c:v>0.4698167431361</c:v>
                </c:pt>
                <c:pt idx="11">
                  <c:v>0.59085903994240996</c:v>
                </c:pt>
                <c:pt idx="12">
                  <c:v>0.7569208802338</c:v>
                </c:pt>
                <c:pt idx="13">
                  <c:v>0.91952044290061996</c:v>
                </c:pt>
                <c:pt idx="14">
                  <c:v>1.064597045875</c:v>
                </c:pt>
                <c:pt idx="15">
                  <c:v>1.1752865360074001</c:v>
                </c:pt>
                <c:pt idx="16">
                  <c:v>0.52109500365999994</c:v>
                </c:pt>
                <c:pt idx="17">
                  <c:v>0.75613906362000005</c:v>
                </c:pt>
                <c:pt idx="18">
                  <c:v>1.0372767060999999</c:v>
                </c:pt>
                <c:pt idx="19">
                  <c:v>1.2638093114403699</c:v>
                </c:pt>
                <c:pt idx="20">
                  <c:v>1.5576234549500001</c:v>
                </c:pt>
                <c:pt idx="21">
                  <c:v>1.85160044971</c:v>
                </c:pt>
              </c:numCache>
            </c:numRef>
          </c:yVal>
          <c:smooth val="1"/>
        </c:ser>
        <c:ser>
          <c:idx val="6"/>
          <c:order val="2"/>
          <c:tx>
            <c:v>200-W/GLY</c:v>
          </c:tx>
          <c:spPr>
            <a:ln w="28575">
              <a:noFill/>
            </a:ln>
          </c:spPr>
          <c:marker>
            <c:symbol val="square"/>
            <c:size val="6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viscoelastic'!$Y$61:$Y$78</c:f>
              <c:numCache>
                <c:formatCode>General</c:formatCode>
                <c:ptCount val="18"/>
                <c:pt idx="0">
                  <c:v>0.29074667875221366</c:v>
                </c:pt>
                <c:pt idx="1">
                  <c:v>0.36378334680678959</c:v>
                </c:pt>
                <c:pt idx="2">
                  <c:v>0.43805612899823293</c:v>
                </c:pt>
                <c:pt idx="3">
                  <c:v>0.34206398175883657</c:v>
                </c:pt>
                <c:pt idx="4">
                  <c:v>0.58627933225396556</c:v>
                </c:pt>
                <c:pt idx="5">
                  <c:v>0.87829367218866983</c:v>
                </c:pt>
                <c:pt idx="6">
                  <c:v>1.3101399684745407</c:v>
                </c:pt>
                <c:pt idx="7">
                  <c:v>1.4786904797711089</c:v>
                </c:pt>
                <c:pt idx="8">
                  <c:v>1.7930892670224452</c:v>
                </c:pt>
                <c:pt idx="9">
                  <c:v>2.2244450646690002</c:v>
                </c:pt>
                <c:pt idx="10">
                  <c:v>2.7256663222326654</c:v>
                </c:pt>
                <c:pt idx="11">
                  <c:v>3.1276610937542082</c:v>
                </c:pt>
                <c:pt idx="12">
                  <c:v>1.0934315156667536</c:v>
                </c:pt>
                <c:pt idx="13">
                  <c:v>1.7032155419026778</c:v>
                </c:pt>
                <c:pt idx="14">
                  <c:v>1.9784203077957523</c:v>
                </c:pt>
                <c:pt idx="15">
                  <c:v>2.1408283285837801</c:v>
                </c:pt>
                <c:pt idx="16">
                  <c:v>2.4337606617383116</c:v>
                </c:pt>
                <c:pt idx="17">
                  <c:v>3.0478135468503624</c:v>
                </c:pt>
              </c:numCache>
            </c:numRef>
          </c:xVal>
          <c:yVal>
            <c:numRef>
              <c:f>'All processed data viscoelastic'!$AA$61:$AA$78</c:f>
              <c:numCache>
                <c:formatCode>General</c:formatCode>
                <c:ptCount val="18"/>
                <c:pt idx="0">
                  <c:v>0.122109968586698</c:v>
                </c:pt>
                <c:pt idx="1">
                  <c:v>0.161284187409407</c:v>
                </c:pt>
                <c:pt idx="2">
                  <c:v>0.191859020428024</c:v>
                </c:pt>
                <c:pt idx="3">
                  <c:v>0.18260995014799999</c:v>
                </c:pt>
                <c:pt idx="4">
                  <c:v>0.31884250879494502</c:v>
                </c:pt>
                <c:pt idx="5">
                  <c:v>0.48564488283599999</c:v>
                </c:pt>
                <c:pt idx="6">
                  <c:v>0.72631564712136598</c:v>
                </c:pt>
                <c:pt idx="7">
                  <c:v>0.82063045230323794</c:v>
                </c:pt>
                <c:pt idx="8">
                  <c:v>0.99902708447138999</c:v>
                </c:pt>
                <c:pt idx="9">
                  <c:v>1.18592653138336</c:v>
                </c:pt>
                <c:pt idx="10">
                  <c:v>1.4603740539814301</c:v>
                </c:pt>
                <c:pt idx="11">
                  <c:v>1.6574403428809801</c:v>
                </c:pt>
                <c:pt idx="12">
                  <c:v>0.61472030517080001</c:v>
                </c:pt>
                <c:pt idx="13">
                  <c:v>0.91558428685784299</c:v>
                </c:pt>
                <c:pt idx="14">
                  <c:v>1.0818276217623399</c:v>
                </c:pt>
                <c:pt idx="15">
                  <c:v>1.1555709815847901</c:v>
                </c:pt>
                <c:pt idx="16">
                  <c:v>1.3142141213680301</c:v>
                </c:pt>
                <c:pt idx="17">
                  <c:v>1.6211292607054</c:v>
                </c:pt>
              </c:numCache>
            </c:numRef>
          </c:yVal>
          <c:smooth val="1"/>
        </c:ser>
        <c:ser>
          <c:idx val="0"/>
          <c:order val="3"/>
          <c:tx>
            <c:v>80-W/SUC</c:v>
          </c:tx>
          <c:spPr>
            <a:ln w="28575">
              <a:noFill/>
            </a:ln>
          </c:spPr>
          <c:marker>
            <c:symbol val="circle"/>
            <c:size val="6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viscoelastic'!$A$9:$A$26</c:f>
              <c:numCache>
                <c:formatCode>General</c:formatCode>
                <c:ptCount val="18"/>
                <c:pt idx="0">
                  <c:v>1.8977544789908207</c:v>
                </c:pt>
                <c:pt idx="1">
                  <c:v>3.2267832323016856</c:v>
                </c:pt>
                <c:pt idx="2">
                  <c:v>4.2804647815287664</c:v>
                </c:pt>
                <c:pt idx="3">
                  <c:v>5.3154101287844737</c:v>
                </c:pt>
                <c:pt idx="4">
                  <c:v>6.9188775979364383</c:v>
                </c:pt>
                <c:pt idx="5">
                  <c:v>7.857247564750959</c:v>
                </c:pt>
                <c:pt idx="6">
                  <c:v>0.58867924528302273</c:v>
                </c:pt>
                <c:pt idx="7">
                  <c:v>0.86037735849056363</c:v>
                </c:pt>
                <c:pt idx="8">
                  <c:v>1.200105</c:v>
                </c:pt>
                <c:pt idx="9">
                  <c:v>1.6754716981132065</c:v>
                </c:pt>
                <c:pt idx="10">
                  <c:v>2.1827135056353804</c:v>
                </c:pt>
                <c:pt idx="11">
                  <c:v>2.8419007328890649</c:v>
                </c:pt>
                <c:pt idx="12">
                  <c:v>0.46606334841628944</c:v>
                </c:pt>
                <c:pt idx="13">
                  <c:v>0.8763731380831935</c:v>
                </c:pt>
                <c:pt idx="14">
                  <c:v>1.1346066049681391</c:v>
                </c:pt>
                <c:pt idx="15">
                  <c:v>1.3403004323119903</c:v>
                </c:pt>
                <c:pt idx="16">
                  <c:v>1.6356914714090194</c:v>
                </c:pt>
                <c:pt idx="17">
                  <c:v>2.2261882422162529</c:v>
                </c:pt>
              </c:numCache>
            </c:numRef>
          </c:xVal>
          <c:yVal>
            <c:numRef>
              <c:f>'All processed data viscoelastic'!$C$9:$C$26</c:f>
              <c:numCache>
                <c:formatCode>General</c:formatCode>
                <c:ptCount val="18"/>
                <c:pt idx="0">
                  <c:v>0.169967814776189</c:v>
                </c:pt>
                <c:pt idx="1">
                  <c:v>0.34018183921554401</c:v>
                </c:pt>
                <c:pt idx="2">
                  <c:v>0.468808789380806</c:v>
                </c:pt>
                <c:pt idx="3">
                  <c:v>0.61476168880586801</c:v>
                </c:pt>
                <c:pt idx="4">
                  <c:v>0.82552301577272003</c:v>
                </c:pt>
                <c:pt idx="5">
                  <c:v>0.970488218399438</c:v>
                </c:pt>
                <c:pt idx="6">
                  <c:v>5.9724720000000002E-2</c:v>
                </c:pt>
                <c:pt idx="7">
                  <c:v>8.8759294099999997E-2</c:v>
                </c:pt>
                <c:pt idx="8">
                  <c:v>0.13126805519599999</c:v>
                </c:pt>
                <c:pt idx="9">
                  <c:v>0.19068163772302801</c:v>
                </c:pt>
                <c:pt idx="10">
                  <c:v>0.231528013719174</c:v>
                </c:pt>
                <c:pt idx="11">
                  <c:v>0.30025423600399997</c:v>
                </c:pt>
                <c:pt idx="12">
                  <c:v>4.4148444699999997E-2</c:v>
                </c:pt>
                <c:pt idx="13">
                  <c:v>8.5536064572274903E-2</c:v>
                </c:pt>
                <c:pt idx="14">
                  <c:v>0.119637955327038</c:v>
                </c:pt>
                <c:pt idx="15">
                  <c:v>0.147539233858</c:v>
                </c:pt>
                <c:pt idx="16">
                  <c:v>0.18040721944441401</c:v>
                </c:pt>
                <c:pt idx="17">
                  <c:v>0.23898780208053999</c:v>
                </c:pt>
              </c:numCache>
            </c:numRef>
          </c:yVal>
          <c:smooth val="1"/>
        </c:ser>
        <c:ser>
          <c:idx val="1"/>
          <c:order val="4"/>
          <c:tx>
            <c:v>120-W/SUC</c:v>
          </c:tx>
          <c:spPr>
            <a:ln w="28575">
              <a:noFill/>
            </a:ln>
          </c:spPr>
          <c:marker>
            <c:symbol val="diamond"/>
            <c:size val="7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viscoelastic'!$A$34:$A$56</c:f>
              <c:numCache>
                <c:formatCode>General</c:formatCode>
                <c:ptCount val="23"/>
                <c:pt idx="0">
                  <c:v>0.4228594299460246</c:v>
                </c:pt>
                <c:pt idx="1">
                  <c:v>0.82236649843832288</c:v>
                </c:pt>
                <c:pt idx="2">
                  <c:v>1.1831350929228879</c:v>
                </c:pt>
                <c:pt idx="3">
                  <c:v>1.5350794944243056</c:v>
                </c:pt>
                <c:pt idx="4">
                  <c:v>1.8811602841006094</c:v>
                </c:pt>
                <c:pt idx="5">
                  <c:v>2.4766057571922055</c:v>
                </c:pt>
                <c:pt idx="6">
                  <c:v>2.968844494616957</c:v>
                </c:pt>
                <c:pt idx="7">
                  <c:v>3.5884047662794809</c:v>
                </c:pt>
                <c:pt idx="8">
                  <c:v>4.1914952633254954</c:v>
                </c:pt>
                <c:pt idx="9">
                  <c:v>0.65887623577450183</c:v>
                </c:pt>
                <c:pt idx="10">
                  <c:v>1.2266477261245232</c:v>
                </c:pt>
                <c:pt idx="11">
                  <c:v>1.7434666934765999</c:v>
                </c:pt>
                <c:pt idx="12">
                  <c:v>2.345884236246023</c:v>
                </c:pt>
                <c:pt idx="13">
                  <c:v>2.8431198700665616</c:v>
                </c:pt>
                <c:pt idx="14">
                  <c:v>3.4228776366660845</c:v>
                </c:pt>
                <c:pt idx="15">
                  <c:v>4.4283214643518471</c:v>
                </c:pt>
                <c:pt idx="16">
                  <c:v>4.79602347874357</c:v>
                </c:pt>
                <c:pt idx="17">
                  <c:v>0.25909124615718621</c:v>
                </c:pt>
                <c:pt idx="18">
                  <c:v>0.39165938931053851</c:v>
                </c:pt>
                <c:pt idx="19">
                  <c:v>0.559840889158431</c:v>
                </c:pt>
                <c:pt idx="20">
                  <c:v>0.79539656044226625</c:v>
                </c:pt>
                <c:pt idx="21">
                  <c:v>1.0069564934699156</c:v>
                </c:pt>
                <c:pt idx="22">
                  <c:v>1.5647095131963051</c:v>
                </c:pt>
              </c:numCache>
            </c:numRef>
          </c:xVal>
          <c:yVal>
            <c:numRef>
              <c:f>'All processed data viscoelastic'!$C$34:$C$56</c:f>
              <c:numCache>
                <c:formatCode>General</c:formatCode>
                <c:ptCount val="23"/>
                <c:pt idx="0">
                  <c:v>8.7446010310000002E-2</c:v>
                </c:pt>
                <c:pt idx="1">
                  <c:v>0.20497084294484999</c:v>
                </c:pt>
                <c:pt idx="2">
                  <c:v>0.323469481727991</c:v>
                </c:pt>
                <c:pt idx="3">
                  <c:v>0.44157918497013998</c:v>
                </c:pt>
                <c:pt idx="4">
                  <c:v>0.56419374207380402</c:v>
                </c:pt>
                <c:pt idx="5">
                  <c:v>0.75354184035543603</c:v>
                </c:pt>
                <c:pt idx="6">
                  <c:v>0.93509951915688105</c:v>
                </c:pt>
                <c:pt idx="7">
                  <c:v>1.1122085057036899</c:v>
                </c:pt>
                <c:pt idx="8">
                  <c:v>1.2860673528</c:v>
                </c:pt>
                <c:pt idx="9">
                  <c:v>0.159065683372036</c:v>
                </c:pt>
                <c:pt idx="10">
                  <c:v>0.33526047912256801</c:v>
                </c:pt>
                <c:pt idx="11">
                  <c:v>0.49630958386414598</c:v>
                </c:pt>
                <c:pt idx="12">
                  <c:v>0.68555175221226705</c:v>
                </c:pt>
                <c:pt idx="13">
                  <c:v>0.86853271677029997</c:v>
                </c:pt>
                <c:pt idx="14">
                  <c:v>0.987316100463</c:v>
                </c:pt>
                <c:pt idx="15">
                  <c:v>1.3186584429999999</c:v>
                </c:pt>
                <c:pt idx="16">
                  <c:v>1.4762031</c:v>
                </c:pt>
                <c:pt idx="17">
                  <c:v>4.8585274492299997E-2</c:v>
                </c:pt>
                <c:pt idx="18">
                  <c:v>8.4454614607129705E-2</c:v>
                </c:pt>
                <c:pt idx="19">
                  <c:v>0.123722280561905</c:v>
                </c:pt>
                <c:pt idx="20">
                  <c:v>0.18695289798191</c:v>
                </c:pt>
                <c:pt idx="21">
                  <c:v>0.24857790213724301</c:v>
                </c:pt>
                <c:pt idx="22">
                  <c:v>0.37540873700187</c:v>
                </c:pt>
              </c:numCache>
            </c:numRef>
          </c:yVal>
          <c:smooth val="1"/>
        </c:ser>
        <c:ser>
          <c:idx val="3"/>
          <c:order val="5"/>
          <c:tx>
            <c:v>500-W/SUC</c:v>
          </c:tx>
          <c:spPr>
            <a:ln w="28575">
              <a:noFill/>
            </a:ln>
          </c:spPr>
          <c:marker>
            <c:symbol val="square"/>
            <c:size val="6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viscoelastic'!$A$63:$A$84</c:f>
              <c:numCache>
                <c:formatCode>General</c:formatCode>
                <c:ptCount val="22"/>
                <c:pt idx="0">
                  <c:v>0.44869852265741034</c:v>
                </c:pt>
                <c:pt idx="1">
                  <c:v>0.6567713497370975</c:v>
                </c:pt>
                <c:pt idx="2">
                  <c:v>0.9230769230769218</c:v>
                </c:pt>
                <c:pt idx="3">
                  <c:v>1.1538461538461524</c:v>
                </c:pt>
                <c:pt idx="4">
                  <c:v>1.4538461538461529</c:v>
                </c:pt>
                <c:pt idx="5">
                  <c:v>1.7307692307692308</c:v>
                </c:pt>
                <c:pt idx="6">
                  <c:v>2.0538461538461541</c:v>
                </c:pt>
                <c:pt idx="7">
                  <c:v>2.3769230769230787</c:v>
                </c:pt>
                <c:pt idx="8">
                  <c:v>2.6538461538461551</c:v>
                </c:pt>
                <c:pt idx="9">
                  <c:v>0.56657080704092033</c:v>
                </c:pt>
                <c:pt idx="10">
                  <c:v>0.85384615384615459</c:v>
                </c:pt>
                <c:pt idx="11">
                  <c:v>1.1538461538461544</c:v>
                </c:pt>
                <c:pt idx="12">
                  <c:v>1.3615384615384618</c:v>
                </c:pt>
                <c:pt idx="13">
                  <c:v>1.5923076923076931</c:v>
                </c:pt>
                <c:pt idx="14">
                  <c:v>1.9153846153846146</c:v>
                </c:pt>
                <c:pt idx="15">
                  <c:v>2.1646153846153853</c:v>
                </c:pt>
                <c:pt idx="16">
                  <c:v>2.4710769230769225</c:v>
                </c:pt>
                <c:pt idx="17">
                  <c:v>0.18461538461538468</c:v>
                </c:pt>
                <c:pt idx="18">
                  <c:v>0.26076923076923098</c:v>
                </c:pt>
                <c:pt idx="19">
                  <c:v>0.31615384615384629</c:v>
                </c:pt>
                <c:pt idx="20">
                  <c:v>0.39461538461538503</c:v>
                </c:pt>
                <c:pt idx="21">
                  <c:v>0.47030769230769398</c:v>
                </c:pt>
              </c:numCache>
            </c:numRef>
          </c:xVal>
          <c:yVal>
            <c:numRef>
              <c:f>'All processed data viscoelastic'!$C$63:$C$84</c:f>
              <c:numCache>
                <c:formatCode>General</c:formatCode>
                <c:ptCount val="22"/>
                <c:pt idx="0">
                  <c:v>0.22589793533170599</c:v>
                </c:pt>
                <c:pt idx="1">
                  <c:v>0.34829578113421</c:v>
                </c:pt>
                <c:pt idx="2">
                  <c:v>0.49399538011128702</c:v>
                </c:pt>
                <c:pt idx="3">
                  <c:v>0.69449499858919295</c:v>
                </c:pt>
                <c:pt idx="4">
                  <c:v>0.89736700631331601</c:v>
                </c:pt>
                <c:pt idx="5">
                  <c:v>1.0593917013045</c:v>
                </c:pt>
                <c:pt idx="6">
                  <c:v>1.2734258366776301</c:v>
                </c:pt>
                <c:pt idx="7">
                  <c:v>1.4396053291132</c:v>
                </c:pt>
                <c:pt idx="8">
                  <c:v>1.645060707491</c:v>
                </c:pt>
                <c:pt idx="9">
                  <c:v>0.28998570353116998</c:v>
                </c:pt>
                <c:pt idx="10">
                  <c:v>0.42868379994519501</c:v>
                </c:pt>
                <c:pt idx="11">
                  <c:v>0.63339004048334802</c:v>
                </c:pt>
                <c:pt idx="12">
                  <c:v>0.72548128537296097</c:v>
                </c:pt>
                <c:pt idx="13">
                  <c:v>0.91835734778356004</c:v>
                </c:pt>
                <c:pt idx="14">
                  <c:v>1.10264515632321</c:v>
                </c:pt>
                <c:pt idx="15">
                  <c:v>1.24913135163772</c:v>
                </c:pt>
                <c:pt idx="16">
                  <c:v>1.4315594476563001</c:v>
                </c:pt>
                <c:pt idx="17">
                  <c:v>7.4929445708000003E-2</c:v>
                </c:pt>
                <c:pt idx="18">
                  <c:v>0.10903165547789</c:v>
                </c:pt>
                <c:pt idx="19">
                  <c:v>0.15562809320330001</c:v>
                </c:pt>
                <c:pt idx="20">
                  <c:v>0.19218348176889899</c:v>
                </c:pt>
                <c:pt idx="21">
                  <c:v>0.24939760598800001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430304"/>
        <c:axId val="1084428672"/>
      </c:scatterChart>
      <c:valAx>
        <c:axId val="1084430304"/>
        <c:scaling>
          <c:orientation val="minMax"/>
          <c:max val="2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b="0" i="0" baseline="0"/>
                </a:pPr>
                <a:r>
                  <a:rPr lang="en-GB" b="0" i="0" baseline="0"/>
                  <a:t>Flow rate, </a:t>
                </a:r>
                <a:r>
                  <a:rPr lang="en-GB" b="0" i="1" baseline="0"/>
                  <a:t>ṁ</a:t>
                </a:r>
                <a:r>
                  <a:rPr lang="en-GB" b="0" i="0" baseline="0"/>
                  <a:t> (ml/min)</a:t>
                </a:r>
              </a:p>
            </c:rich>
          </c:tx>
          <c:layout>
            <c:manualLayout>
              <c:xMode val="edge"/>
              <c:yMode val="edge"/>
              <c:x val="0.34803939060670741"/>
              <c:y val="0.94613514008988409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 w="15875">
            <a:solidFill>
              <a:schemeClr val="tx1"/>
            </a:solidFill>
          </a:ln>
        </c:spPr>
        <c:crossAx val="1084428672"/>
        <c:crossesAt val="0"/>
        <c:crossBetween val="midCat"/>
        <c:majorUnit val="2"/>
        <c:minorUnit val="1"/>
      </c:valAx>
      <c:valAx>
        <c:axId val="1084428672"/>
        <c:scaling>
          <c:orientation val="minMax"/>
          <c:max val="1.750000000000000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 i="0" baseline="0"/>
                </a:pPr>
                <a:r>
                  <a:rPr lang="en-GB" b="0" i="0" baseline="0"/>
                  <a:t>Pressure drop, </a:t>
                </a:r>
                <a:r>
                  <a:rPr lang="el-GR" b="0" i="1" baseline="0">
                    <a:latin typeface="Times New Roman"/>
                    <a:cs typeface="Times New Roman"/>
                  </a:rPr>
                  <a:t>Δ</a:t>
                </a:r>
                <a:r>
                  <a:rPr lang="en-GB" b="0" i="1" baseline="0">
                    <a:latin typeface="Times New Roman"/>
                    <a:cs typeface="Times New Roman"/>
                  </a:rPr>
                  <a:t>P</a:t>
                </a:r>
                <a:r>
                  <a:rPr lang="en-GB" b="0" i="0" baseline="0"/>
                  <a:t> (bar)</a:t>
                </a:r>
              </a:p>
            </c:rich>
          </c:tx>
          <c:layout>
            <c:manualLayout>
              <c:xMode val="edge"/>
              <c:yMode val="edge"/>
              <c:x val="7.5490079365079362E-3"/>
              <c:y val="0.27037815926689418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 w="15875">
            <a:solidFill>
              <a:schemeClr val="tx1"/>
            </a:solidFill>
          </a:ln>
        </c:spPr>
        <c:crossAx val="1084430304"/>
        <c:crossesAt val="0"/>
        <c:crossBetween val="midCat"/>
        <c:majorUnit val="0.25"/>
        <c:minorUnit val="0.125"/>
      </c:valAx>
      <c:spPr>
        <a:ln w="158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018324786324786"/>
          <c:y val="0.64555126262626261"/>
          <c:w val="0.44036495726495722"/>
          <c:h val="0.2028686868686868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lang="en-GB" sz="1200" b="0" i="0" u="none" strike="noStrike" kern="1200" baseline="0">
          <a:solidFill>
            <a:sysClr val="windowText" lastClr="000000"/>
          </a:solidFill>
          <a:latin typeface="Times New Roman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94615384615387"/>
          <c:y val="3.263935185185185E-2"/>
          <c:w val="0.77374957264957256"/>
          <c:h val="0.83152638888888886"/>
        </c:manualLayout>
      </c:layout>
      <c:scatterChart>
        <c:scatterStyle val="lineMarker"/>
        <c:varyColors val="0"/>
        <c:ser>
          <c:idx val="6"/>
          <c:order val="0"/>
          <c:tx>
            <c:v>50-W/GLY</c:v>
          </c:tx>
          <c:spPr>
            <a:ln w="28575">
              <a:noFill/>
            </a:ln>
          </c:spPr>
          <c:marker>
            <c:symbol val="circle"/>
            <c:size val="6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viscoelastic'!$Z$9:$Z$24</c:f>
              <c:numCache>
                <c:formatCode>General</c:formatCode>
                <c:ptCount val="16"/>
                <c:pt idx="0">
                  <c:v>5.1065790928871715E-2</c:v>
                </c:pt>
                <c:pt idx="1">
                  <c:v>8.1459871266061301E-2</c:v>
                </c:pt>
                <c:pt idx="2">
                  <c:v>0.11177373957224396</c:v>
                </c:pt>
                <c:pt idx="3">
                  <c:v>0.1569476414548979</c:v>
                </c:pt>
                <c:pt idx="4">
                  <c:v>0.18509672203181102</c:v>
                </c:pt>
                <c:pt idx="5">
                  <c:v>0.21549705649515491</c:v>
                </c:pt>
                <c:pt idx="6">
                  <c:v>7.6105850245047596E-2</c:v>
                </c:pt>
                <c:pt idx="7">
                  <c:v>0.19302877620652581</c:v>
                </c:pt>
                <c:pt idx="8">
                  <c:v>0.29722343652106703</c:v>
                </c:pt>
                <c:pt idx="9">
                  <c:v>0.39729916666092041</c:v>
                </c:pt>
                <c:pt idx="10">
                  <c:v>0.51149491907043498</c:v>
                </c:pt>
                <c:pt idx="11">
                  <c:v>0.63218069862389203</c:v>
                </c:pt>
                <c:pt idx="12">
                  <c:v>0.79640565360412463</c:v>
                </c:pt>
                <c:pt idx="13">
                  <c:v>0.95249346556199432</c:v>
                </c:pt>
                <c:pt idx="14">
                  <c:v>1.1106690560359356</c:v>
                </c:pt>
                <c:pt idx="15">
                  <c:v>1.2482229531286353</c:v>
                </c:pt>
              </c:numCache>
            </c:numRef>
          </c:xVal>
          <c:yVal>
            <c:numRef>
              <c:f>'All processed data viscoelastic'!$AB$9:$AB$24</c:f>
              <c:numCache>
                <c:formatCode>General</c:formatCode>
                <c:ptCount val="16"/>
                <c:pt idx="0">
                  <c:v>1164.7801046444276</c:v>
                </c:pt>
                <c:pt idx="1">
                  <c:v>793.77780463175952</c:v>
                </c:pt>
                <c:pt idx="2">
                  <c:v>604.16327449239975</c:v>
                </c:pt>
                <c:pt idx="3">
                  <c:v>450.28002435980255</c:v>
                </c:pt>
                <c:pt idx="4">
                  <c:v>408.4508011113262</c:v>
                </c:pt>
                <c:pt idx="5">
                  <c:v>359.0675984762762</c:v>
                </c:pt>
                <c:pt idx="6">
                  <c:v>794.84162856918181</c:v>
                </c:pt>
                <c:pt idx="7">
                  <c:v>417.69794331879257</c:v>
                </c:pt>
                <c:pt idx="8">
                  <c:v>293.52516491670042</c:v>
                </c:pt>
                <c:pt idx="9">
                  <c:v>236.47105421585979</c:v>
                </c:pt>
                <c:pt idx="10">
                  <c:v>190.77468628190346</c:v>
                </c:pt>
                <c:pt idx="11">
                  <c:v>158.44756483836179</c:v>
                </c:pt>
                <c:pt idx="12">
                  <c:v>126.29993094619458</c:v>
                </c:pt>
                <c:pt idx="13">
                  <c:v>107.67577923671807</c:v>
                </c:pt>
                <c:pt idx="14">
                  <c:v>94.45629605288407</c:v>
                </c:pt>
                <c:pt idx="15">
                  <c:v>84.909385178715212</c:v>
                </c:pt>
              </c:numCache>
            </c:numRef>
          </c:yVal>
          <c:smooth val="1"/>
        </c:ser>
        <c:ser>
          <c:idx val="7"/>
          <c:order val="1"/>
          <c:tx>
            <c:v>100-W/GLY</c:v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viscoelastic'!$Z$32:$Z$53</c:f>
              <c:numCache>
                <c:formatCode>General</c:formatCode>
                <c:ptCount val="22"/>
                <c:pt idx="0">
                  <c:v>2.2166580674613485E-2</c:v>
                </c:pt>
                <c:pt idx="1">
                  <c:v>3.4072120606979943E-2</c:v>
                </c:pt>
                <c:pt idx="2">
                  <c:v>4.3255888377378038E-2</c:v>
                </c:pt>
                <c:pt idx="3">
                  <c:v>6.2180575746870054E-2</c:v>
                </c:pt>
                <c:pt idx="4">
                  <c:v>8.3233726233743296E-2</c:v>
                </c:pt>
                <c:pt idx="5">
                  <c:v>0.10813406991239223</c:v>
                </c:pt>
                <c:pt idx="6">
                  <c:v>3.8369688139091807E-2</c:v>
                </c:pt>
                <c:pt idx="7">
                  <c:v>5.4801933591183176E-2</c:v>
                </c:pt>
                <c:pt idx="8">
                  <c:v>7.5947996574040236E-2</c:v>
                </c:pt>
                <c:pt idx="9">
                  <c:v>0.10500277161931605</c:v>
                </c:pt>
                <c:pt idx="10">
                  <c:v>0.14639657796707631</c:v>
                </c:pt>
                <c:pt idx="11">
                  <c:v>0.20773727253262383</c:v>
                </c:pt>
                <c:pt idx="12">
                  <c:v>0.26795140135465328</c:v>
                </c:pt>
                <c:pt idx="13">
                  <c:v>0.32272615423533729</c:v>
                </c:pt>
                <c:pt idx="14">
                  <c:v>0.39692498989463326</c:v>
                </c:pt>
                <c:pt idx="15">
                  <c:v>0.44100906903207443</c:v>
                </c:pt>
                <c:pt idx="16">
                  <c:v>0.20777894364320071</c:v>
                </c:pt>
                <c:pt idx="17">
                  <c:v>0.2947086832970981</c:v>
                </c:pt>
                <c:pt idx="18">
                  <c:v>0.41565249023504769</c:v>
                </c:pt>
                <c:pt idx="19">
                  <c:v>0.50720280043666333</c:v>
                </c:pt>
                <c:pt idx="20">
                  <c:v>0.61760183698199778</c:v>
                </c:pt>
                <c:pt idx="21">
                  <c:v>0.73216361835191968</c:v>
                </c:pt>
              </c:numCache>
            </c:numRef>
          </c:xVal>
          <c:yVal>
            <c:numRef>
              <c:f>'All processed data viscoelastic'!$AB$32:$AB$53</c:f>
              <c:numCache>
                <c:formatCode>General</c:formatCode>
                <c:ptCount val="22"/>
                <c:pt idx="0">
                  <c:v>3359.8211765303117</c:v>
                </c:pt>
                <c:pt idx="1">
                  <c:v>2487.9771825896623</c:v>
                </c:pt>
                <c:pt idx="2">
                  <c:v>2120.0951424457671</c:v>
                </c:pt>
                <c:pt idx="3">
                  <c:v>1617.3635159771031</c:v>
                </c:pt>
                <c:pt idx="4">
                  <c:v>1390.4245561086227</c:v>
                </c:pt>
                <c:pt idx="5">
                  <c:v>1124.6356563093832</c:v>
                </c:pt>
                <c:pt idx="6">
                  <c:v>2488.8945259987931</c:v>
                </c:pt>
                <c:pt idx="7">
                  <c:v>1926.3890208145365</c:v>
                </c:pt>
                <c:pt idx="8">
                  <c:v>1473.568198525059</c:v>
                </c:pt>
                <c:pt idx="9">
                  <c:v>1181.6287819685051</c:v>
                </c:pt>
                <c:pt idx="10">
                  <c:v>880.83356879113273</c:v>
                </c:pt>
                <c:pt idx="11">
                  <c:v>653.24705899796652</c:v>
                </c:pt>
                <c:pt idx="12">
                  <c:v>515.42994939466405</c:v>
                </c:pt>
                <c:pt idx="13">
                  <c:v>436.23007695975872</c:v>
                </c:pt>
                <c:pt idx="14">
                  <c:v>360.79275324971672</c:v>
                </c:pt>
                <c:pt idx="15">
                  <c:v>328.58148828325847</c:v>
                </c:pt>
                <c:pt idx="16">
                  <c:v>640.66901399277754</c:v>
                </c:pt>
                <c:pt idx="17">
                  <c:v>461.13705825774019</c:v>
                </c:pt>
                <c:pt idx="18">
                  <c:v>338.17692250221398</c:v>
                </c:pt>
                <c:pt idx="19">
                  <c:v>286.00962375561329</c:v>
                </c:pt>
                <c:pt idx="20">
                  <c:v>239.07099704950173</c:v>
                </c:pt>
                <c:pt idx="21">
                  <c:v>205.22161301924294</c:v>
                </c:pt>
              </c:numCache>
            </c:numRef>
          </c:yVal>
          <c:smooth val="1"/>
        </c:ser>
        <c:ser>
          <c:idx val="8"/>
          <c:order val="2"/>
          <c:tx>
            <c:v>200-W/GLY</c:v>
          </c:tx>
          <c:spPr>
            <a:ln w="28575">
              <a:noFill/>
            </a:ln>
          </c:spPr>
          <c:marker>
            <c:symbol val="square"/>
            <c:size val="6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viscoelastic'!$Z$61:$Z$78</c:f>
              <c:numCache>
                <c:formatCode>General</c:formatCode>
                <c:ptCount val="18"/>
                <c:pt idx="0">
                  <c:v>1.2240619259109796E-2</c:v>
                </c:pt>
                <c:pt idx="1">
                  <c:v>1.8071604469808267E-2</c:v>
                </c:pt>
                <c:pt idx="2">
                  <c:v>2.6209561417589244E-2</c:v>
                </c:pt>
                <c:pt idx="3">
                  <c:v>1.8814611848981748E-2</c:v>
                </c:pt>
                <c:pt idx="4">
                  <c:v>3.7525770304608755E-2</c:v>
                </c:pt>
                <c:pt idx="5">
                  <c:v>6.1779558373255994E-2</c:v>
                </c:pt>
                <c:pt idx="6">
                  <c:v>9.9948288421307666E-2</c:v>
                </c:pt>
                <c:pt idx="7">
                  <c:v>0.11539308047399982</c:v>
                </c:pt>
                <c:pt idx="8">
                  <c:v>0.14484228146535208</c:v>
                </c:pt>
                <c:pt idx="9">
                  <c:v>0.18648438807554463</c:v>
                </c:pt>
                <c:pt idx="10">
                  <c:v>0.2360425906501997</c:v>
                </c:pt>
                <c:pt idx="11">
                  <c:v>0.27622588974360157</c:v>
                </c:pt>
                <c:pt idx="12">
                  <c:v>8.0186283760454405E-2</c:v>
                </c:pt>
                <c:pt idx="13">
                  <c:v>0.13628266655024912</c:v>
                </c:pt>
                <c:pt idx="14">
                  <c:v>0.16253492478921161</c:v>
                </c:pt>
                <c:pt idx="15">
                  <c:v>0.178001267427885</c:v>
                </c:pt>
                <c:pt idx="16">
                  <c:v>0.20683881154978326</c:v>
                </c:pt>
                <c:pt idx="17">
                  <c:v>0.26767101637700652</c:v>
                </c:pt>
              </c:numCache>
            </c:numRef>
          </c:xVal>
          <c:yVal>
            <c:numRef>
              <c:f>'All processed data viscoelastic'!$AB$61:$AB$78</c:f>
              <c:numCache>
                <c:formatCode>General</c:formatCode>
                <c:ptCount val="18"/>
                <c:pt idx="0">
                  <c:v>8483.2944677804553</c:v>
                </c:pt>
                <c:pt idx="1">
                  <c:v>7157.2981639827804</c:v>
                </c:pt>
                <c:pt idx="2">
                  <c:v>5871.724199794292</c:v>
                </c:pt>
                <c:pt idx="3">
                  <c:v>9165.4267721412616</c:v>
                </c:pt>
                <c:pt idx="4">
                  <c:v>5447.6600210921133</c:v>
                </c:pt>
                <c:pt idx="5">
                  <c:v>3697.2792799240219</c:v>
                </c:pt>
                <c:pt idx="6">
                  <c:v>2485.0375537426535</c:v>
                </c:pt>
                <c:pt idx="7">
                  <c:v>2204.1239972622766</c:v>
                </c:pt>
                <c:pt idx="8">
                  <c:v>1824.8046883859217</c:v>
                </c:pt>
                <c:pt idx="9">
                  <c:v>1407.5290373910659</c:v>
                </c:pt>
                <c:pt idx="10">
                  <c:v>1154.4142516577963</c:v>
                </c:pt>
                <c:pt idx="11">
                  <c:v>995.04214940126087</c:v>
                </c:pt>
                <c:pt idx="12">
                  <c:v>3019.5159761796522</c:v>
                </c:pt>
                <c:pt idx="13">
                  <c:v>1853.5403962686482</c:v>
                </c:pt>
                <c:pt idx="14">
                  <c:v>1623.1695650086986</c:v>
                </c:pt>
                <c:pt idx="15">
                  <c:v>1480.7300467130174</c:v>
                </c:pt>
                <c:pt idx="16">
                  <c:v>1303.0267840630288</c:v>
                </c:pt>
                <c:pt idx="17">
                  <c:v>1024.9054490727372</c:v>
                </c:pt>
              </c:numCache>
            </c:numRef>
          </c:yVal>
          <c:smooth val="1"/>
        </c:ser>
        <c:ser>
          <c:idx val="0"/>
          <c:order val="3"/>
          <c:tx>
            <c:v>80-W/SUC</c:v>
          </c:tx>
          <c:spPr>
            <a:ln w="28575">
              <a:noFill/>
            </a:ln>
          </c:spPr>
          <c:marker>
            <c:symbol val="circle"/>
            <c:size val="6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viscoelastic'!$B$9:$B$26</c:f>
              <c:numCache>
                <c:formatCode>General</c:formatCode>
                <c:ptCount val="18"/>
                <c:pt idx="0">
                  <c:v>0.2566714949666653</c:v>
                </c:pt>
                <c:pt idx="1">
                  <c:v>0.41831629822167554</c:v>
                </c:pt>
                <c:pt idx="2">
                  <c:v>0.54660027814142165</c:v>
                </c:pt>
                <c:pt idx="3">
                  <c:v>0.67862312284016513</c:v>
                </c:pt>
                <c:pt idx="4">
                  <c:v>0.86928180286604528</c:v>
                </c:pt>
                <c:pt idx="5">
                  <c:v>0.97610039561451256</c:v>
                </c:pt>
                <c:pt idx="6">
                  <c:v>6.4471384211839969E-2</c:v>
                </c:pt>
                <c:pt idx="7">
                  <c:v>9.5884508733469431E-2</c:v>
                </c:pt>
                <c:pt idx="8">
                  <c:v>0.13314051631019624</c:v>
                </c:pt>
                <c:pt idx="9">
                  <c:v>0.18445067430474238</c:v>
                </c:pt>
                <c:pt idx="10">
                  <c:v>0.26603635613160476</c:v>
                </c:pt>
                <c:pt idx="11">
                  <c:v>0.35839604015801857</c:v>
                </c:pt>
                <c:pt idx="12">
                  <c:v>5.0542262971062998E-2</c:v>
                </c:pt>
                <c:pt idx="13">
                  <c:v>9.7740864876430966E-2</c:v>
                </c:pt>
                <c:pt idx="14">
                  <c:v>0.125980098611193</c:v>
                </c:pt>
                <c:pt idx="15">
                  <c:v>0.14695040392908751</c:v>
                </c:pt>
                <c:pt idx="16">
                  <c:v>0.18833942873295173</c:v>
                </c:pt>
                <c:pt idx="17">
                  <c:v>0.27217221542393188</c:v>
                </c:pt>
              </c:numCache>
            </c:numRef>
          </c:xVal>
          <c:yVal>
            <c:numRef>
              <c:f>'All processed data viscoelastic'!$D$9:$D$26</c:f>
              <c:numCache>
                <c:formatCode>General</c:formatCode>
                <c:ptCount val="18"/>
                <c:pt idx="0">
                  <c:v>260.12606877619243</c:v>
                </c:pt>
                <c:pt idx="1">
                  <c:v>180.08136702383112</c:v>
                </c:pt>
                <c:pt idx="2">
                  <c:v>141.02987664177576</c:v>
                </c:pt>
                <c:pt idx="3">
                  <c:v>119.93072874784721</c:v>
                </c:pt>
                <c:pt idx="4">
                  <c:v>95.050658035882989</c:v>
                </c:pt>
                <c:pt idx="5">
                  <c:v>86.645623323503628</c:v>
                </c:pt>
                <c:pt idx="6">
                  <c:v>944.91652138291568</c:v>
                </c:pt>
                <c:pt idx="7">
                  <c:v>657.40448471273498</c:v>
                </c:pt>
                <c:pt idx="8">
                  <c:v>499.79663502323149</c:v>
                </c:pt>
                <c:pt idx="9">
                  <c:v>372.4186743810377</c:v>
                </c:pt>
                <c:pt idx="10">
                  <c:v>266.44455134172455</c:v>
                </c:pt>
                <c:pt idx="11">
                  <c:v>203.82999980089465</c:v>
                </c:pt>
                <c:pt idx="12">
                  <c:v>1113.5113023722813</c:v>
                </c:pt>
                <c:pt idx="13">
                  <c:v>610.15513865864375</c:v>
                </c:pt>
                <c:pt idx="14">
                  <c:v>509.15204259723515</c:v>
                </c:pt>
                <c:pt idx="15">
                  <c:v>449.95836675007843</c:v>
                </c:pt>
                <c:pt idx="16">
                  <c:v>369.41987546117093</c:v>
                </c:pt>
                <c:pt idx="17">
                  <c:v>264.19286769427038</c:v>
                </c:pt>
              </c:numCache>
            </c:numRef>
          </c:yVal>
          <c:smooth val="1"/>
        </c:ser>
        <c:ser>
          <c:idx val="3"/>
          <c:order val="4"/>
          <c:tx>
            <c:v>120-W/SUC</c:v>
          </c:tx>
          <c:spPr>
            <a:ln w="28575">
              <a:noFill/>
            </a:ln>
          </c:spPr>
          <c:marker>
            <c:symbol val="diamond"/>
            <c:size val="7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viscoelastic'!$B$34:$B$56</c:f>
              <c:numCache>
                <c:formatCode>General</c:formatCode>
                <c:ptCount val="23"/>
                <c:pt idx="0">
                  <c:v>3.5007514997402574E-2</c:v>
                </c:pt>
                <c:pt idx="1">
                  <c:v>8.2265867530211964E-2</c:v>
                </c:pt>
                <c:pt idx="2">
                  <c:v>0.14314560820372083</c:v>
                </c:pt>
                <c:pt idx="3">
                  <c:v>0.18435973433281952</c:v>
                </c:pt>
                <c:pt idx="4">
                  <c:v>0.22566034555959302</c:v>
                </c:pt>
                <c:pt idx="5">
                  <c:v>0.29455735555791546</c:v>
                </c:pt>
                <c:pt idx="6">
                  <c:v>0.3552763095501722</c:v>
                </c:pt>
                <c:pt idx="7">
                  <c:v>0.426886343608189</c:v>
                </c:pt>
                <c:pt idx="8">
                  <c:v>0.49924782726012867</c:v>
                </c:pt>
                <c:pt idx="9">
                  <c:v>6.7216046669386825E-2</c:v>
                </c:pt>
                <c:pt idx="10">
                  <c:v>0.13594882924051327</c:v>
                </c:pt>
                <c:pt idx="11">
                  <c:v>0.2109392255486956</c:v>
                </c:pt>
                <c:pt idx="12">
                  <c:v>0.28173563397904655</c:v>
                </c:pt>
                <c:pt idx="13">
                  <c:v>0.34105515503869333</c:v>
                </c:pt>
                <c:pt idx="14">
                  <c:v>0.40710306116616274</c:v>
                </c:pt>
                <c:pt idx="15">
                  <c:v>0.52992930758393397</c:v>
                </c:pt>
                <c:pt idx="16">
                  <c:v>0.57054793426289063</c:v>
                </c:pt>
                <c:pt idx="17">
                  <c:v>1.7627623738104153E-2</c:v>
                </c:pt>
                <c:pt idx="18">
                  <c:v>2.8590048303102019E-2</c:v>
                </c:pt>
                <c:pt idx="19">
                  <c:v>4.6664892821794493E-2</c:v>
                </c:pt>
                <c:pt idx="20">
                  <c:v>8.7023410285843719E-2</c:v>
                </c:pt>
                <c:pt idx="21">
                  <c:v>0.12028007206721709</c:v>
                </c:pt>
                <c:pt idx="22">
                  <c:v>0.21582221587629893</c:v>
                </c:pt>
              </c:numCache>
            </c:numRef>
          </c:xVal>
          <c:yVal>
            <c:numRef>
              <c:f>'All processed data viscoelastic'!$D$34:$D$56</c:f>
              <c:numCache>
                <c:formatCode>General</c:formatCode>
                <c:ptCount val="23"/>
                <c:pt idx="0">
                  <c:v>2681.2958049537106</c:v>
                </c:pt>
                <c:pt idx="1">
                  <c:v>1661.7207258161147</c:v>
                </c:pt>
                <c:pt idx="2">
                  <c:v>1266.955640502495</c:v>
                </c:pt>
                <c:pt idx="3">
                  <c:v>1027.4096052605166</c:v>
                </c:pt>
                <c:pt idx="4">
                  <c:v>874.1247788340911</c:v>
                </c:pt>
                <c:pt idx="5">
                  <c:v>673.58186198398653</c:v>
                </c:pt>
                <c:pt idx="6">
                  <c:v>581.67406728657318</c:v>
                </c:pt>
                <c:pt idx="7">
                  <c:v>473.56558227909437</c:v>
                </c:pt>
                <c:pt idx="8">
                  <c:v>401.3493123173576</c:v>
                </c:pt>
                <c:pt idx="9">
                  <c:v>2008.9335743830441</c:v>
                </c:pt>
                <c:pt idx="10">
                  <c:v>1221.6292257216621</c:v>
                </c:pt>
                <c:pt idx="11">
                  <c:v>895.20421868709218</c:v>
                </c:pt>
                <c:pt idx="12">
                  <c:v>683.00496430858561</c:v>
                </c:pt>
                <c:pt idx="13">
                  <c:v>589.10486643626552</c:v>
                </c:pt>
                <c:pt idx="14">
                  <c:v>462.03006879535985</c:v>
                </c:pt>
                <c:pt idx="15">
                  <c:v>368.68104406033075</c:v>
                </c:pt>
                <c:pt idx="16">
                  <c:v>351.86841192764081</c:v>
                </c:pt>
                <c:pt idx="17">
                  <c:v>3925.2661603729684</c:v>
                </c:pt>
                <c:pt idx="18">
                  <c:v>2985.906669648788</c:v>
                </c:pt>
                <c:pt idx="19">
                  <c:v>2140.8617170831976</c:v>
                </c:pt>
                <c:pt idx="20">
                  <c:v>1602.6353340964365</c:v>
                </c:pt>
                <c:pt idx="21">
                  <c:v>1329.569469725214</c:v>
                </c:pt>
                <c:pt idx="22">
                  <c:v>831.58540613445609</c:v>
                </c:pt>
              </c:numCache>
            </c:numRef>
          </c:yVal>
          <c:smooth val="1"/>
        </c:ser>
        <c:ser>
          <c:idx val="5"/>
          <c:order val="5"/>
          <c:tx>
            <c:v>500-W/SUC</c:v>
          </c:tx>
          <c:spPr>
            <a:ln w="28575">
              <a:noFill/>
            </a:ln>
          </c:spPr>
          <c:marker>
            <c:symbol val="square"/>
            <c:size val="6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viscoelastic'!$B$63:$B$84</c:f>
              <c:numCache>
                <c:formatCode>General</c:formatCode>
                <c:ptCount val="22"/>
                <c:pt idx="0">
                  <c:v>2.7095690419552895E-2</c:v>
                </c:pt>
                <c:pt idx="1">
                  <c:v>4.0923630441556294E-2</c:v>
                </c:pt>
                <c:pt idx="2">
                  <c:v>5.7607419718026326E-2</c:v>
                </c:pt>
                <c:pt idx="3">
                  <c:v>7.275674834948935E-2</c:v>
                </c:pt>
                <c:pt idx="4">
                  <c:v>9.8438750284390419E-2</c:v>
                </c:pt>
                <c:pt idx="5">
                  <c:v>0.12928181171347308</c:v>
                </c:pt>
                <c:pt idx="6">
                  <c:v>0.16270927656830811</c:v>
                </c:pt>
                <c:pt idx="7">
                  <c:v>0.20218408868403062</c:v>
                </c:pt>
                <c:pt idx="8">
                  <c:v>0.2289908588489388</c:v>
                </c:pt>
                <c:pt idx="9">
                  <c:v>3.5412686209819008E-2</c:v>
                </c:pt>
                <c:pt idx="10">
                  <c:v>5.4989559298842784E-2</c:v>
                </c:pt>
                <c:pt idx="11">
                  <c:v>7.4385780674611726E-2</c:v>
                </c:pt>
                <c:pt idx="12">
                  <c:v>9.8088245608121738E-2</c:v>
                </c:pt>
                <c:pt idx="13">
                  <c:v>0.1189392667763953</c:v>
                </c:pt>
                <c:pt idx="14">
                  <c:v>0.15730485872586866</c:v>
                </c:pt>
                <c:pt idx="15">
                  <c:v>0.19308884981761956</c:v>
                </c:pt>
                <c:pt idx="16">
                  <c:v>0.22581425827523421</c:v>
                </c:pt>
                <c:pt idx="17">
                  <c:v>8.3381636470861893E-3</c:v>
                </c:pt>
                <c:pt idx="18">
                  <c:v>1.3005380075901678E-2</c:v>
                </c:pt>
                <c:pt idx="19">
                  <c:v>1.522824519812797E-2</c:v>
                </c:pt>
                <c:pt idx="20">
                  <c:v>2.0519821185713945E-2</c:v>
                </c:pt>
                <c:pt idx="21">
                  <c:v>2.5288548325087281E-2</c:v>
                </c:pt>
              </c:numCache>
            </c:numRef>
          </c:xVal>
          <c:yVal>
            <c:numRef>
              <c:f>'All processed data viscoelastic'!$D$63:$D$84</c:f>
              <c:numCache>
                <c:formatCode>General</c:formatCode>
                <c:ptCount val="22"/>
                <c:pt idx="0">
                  <c:v>6270.06838063941</c:v>
                </c:pt>
                <c:pt idx="1">
                  <c:v>4512.207989165302</c:v>
                </c:pt>
                <c:pt idx="2">
                  <c:v>3239.7865253276664</c:v>
                </c:pt>
                <c:pt idx="3">
                  <c:v>2915.0271490617956</c:v>
                </c:pt>
                <c:pt idx="4">
                  <c:v>2372.4796112752229</c:v>
                </c:pt>
                <c:pt idx="5">
                  <c:v>1976.275696451984</c:v>
                </c:pt>
                <c:pt idx="6">
                  <c:v>1686.9691237042221</c:v>
                </c:pt>
                <c:pt idx="7">
                  <c:v>1423.909823818188</c:v>
                </c:pt>
                <c:pt idx="8">
                  <c:v>1305.2681433719392</c:v>
                </c:pt>
                <c:pt idx="9">
                  <c:v>5048.210961235096</c:v>
                </c:pt>
                <c:pt idx="10">
                  <c:v>3285.8453075326047</c:v>
                </c:pt>
                <c:pt idx="11">
                  <c:v>2658.5492591091406</c:v>
                </c:pt>
                <c:pt idx="12">
                  <c:v>2186.9340202352228</c:v>
                </c:pt>
                <c:pt idx="13">
                  <c:v>2024.0769245289105</c:v>
                </c:pt>
                <c:pt idx="14">
                  <c:v>1679.5505495612074</c:v>
                </c:pt>
                <c:pt idx="15">
                  <c:v>1489.7586716267708</c:v>
                </c:pt>
                <c:pt idx="16">
                  <c:v>1310.1051459450875</c:v>
                </c:pt>
                <c:pt idx="17">
                  <c:v>12285.30763285482</c:v>
                </c:pt>
                <c:pt idx="18">
                  <c:v>8960.02475064801</c:v>
                </c:pt>
                <c:pt idx="19">
                  <c:v>8700.8233649557897</c:v>
                </c:pt>
                <c:pt idx="20">
                  <c:v>6896.6363440258892</c:v>
                </c:pt>
                <c:pt idx="21">
                  <c:v>6300.8249041904173</c:v>
                </c:pt>
              </c:numCache>
            </c:numRef>
          </c:yVal>
          <c:smooth val="1"/>
        </c:ser>
        <c:ser>
          <c:idx val="1"/>
          <c:order val="6"/>
          <c:tx>
            <c:v>f=64/ Re</c:v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'All processed data viscoelastic'!$L$89:$L$90</c:f>
              <c:numCache>
                <c:formatCode>General</c:formatCode>
                <c:ptCount val="2"/>
                <c:pt idx="0">
                  <c:v>2E-3</c:v>
                </c:pt>
                <c:pt idx="1">
                  <c:v>25</c:v>
                </c:pt>
              </c:numCache>
            </c:numRef>
          </c:xVal>
          <c:yVal>
            <c:numRef>
              <c:f>'All processed data viscoelastic'!$M$89:$M$90</c:f>
              <c:numCache>
                <c:formatCode>General</c:formatCode>
                <c:ptCount val="2"/>
                <c:pt idx="0">
                  <c:v>32000</c:v>
                </c:pt>
                <c:pt idx="1">
                  <c:v>2.56</c:v>
                </c:pt>
              </c:numCache>
            </c:numRef>
          </c:yVal>
          <c:smooth val="0"/>
        </c:ser>
        <c:ser>
          <c:idx val="2"/>
          <c:order val="7"/>
          <c:tx>
            <c:v>f=57/ Re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'All processed data viscoelastic'!$L$89:$L$90</c:f>
              <c:numCache>
                <c:formatCode>General</c:formatCode>
                <c:ptCount val="2"/>
                <c:pt idx="0">
                  <c:v>2E-3</c:v>
                </c:pt>
                <c:pt idx="1">
                  <c:v>25</c:v>
                </c:pt>
              </c:numCache>
            </c:numRef>
          </c:xVal>
          <c:yVal>
            <c:numRef>
              <c:f>'All processed data viscoelastic'!$N$89:$N$90</c:f>
              <c:numCache>
                <c:formatCode>General</c:formatCode>
                <c:ptCount val="2"/>
                <c:pt idx="0">
                  <c:v>28500</c:v>
                </c:pt>
                <c:pt idx="1">
                  <c:v>2.2799999999999998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431392"/>
        <c:axId val="1084438464"/>
      </c:scatterChart>
      <c:valAx>
        <c:axId val="1084431392"/>
        <c:scaling>
          <c:logBase val="10"/>
          <c:orientation val="minMax"/>
          <c:max val="100"/>
          <c:min val="1.0000000000000002E-3"/>
        </c:scaling>
        <c:delete val="0"/>
        <c:axPos val="b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b="0" i="1" baseline="0"/>
                </a:pPr>
                <a:r>
                  <a:rPr lang="en-GB" b="0" i="1" baseline="0"/>
                  <a:t>Re</a:t>
                </a:r>
              </a:p>
            </c:rich>
          </c:tx>
          <c:layout>
            <c:manualLayout>
              <c:xMode val="edge"/>
              <c:yMode val="edge"/>
              <c:x val="0.52811111111111109"/>
              <c:y val="0.93743886454056735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 w="15875">
            <a:solidFill>
              <a:schemeClr val="tx1"/>
            </a:solidFill>
          </a:ln>
        </c:spPr>
        <c:crossAx val="1084438464"/>
        <c:crossesAt val="0"/>
        <c:crossBetween val="midCat"/>
        <c:majorUnit val="10"/>
      </c:valAx>
      <c:valAx>
        <c:axId val="1084438464"/>
        <c:scaling>
          <c:logBase val="10"/>
          <c:orientation val="minMax"/>
          <c:max val="100000"/>
          <c:min val="1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b="0" i="0" baseline="0"/>
                </a:pPr>
                <a:r>
                  <a:rPr lang="en-GB" sz="1200" b="0" i="0" u="none" strike="noStrike" kern="1200" baseline="0">
                    <a:solidFill>
                      <a:sysClr val="windowText" lastClr="000000"/>
                    </a:solidFill>
                    <a:latin typeface="Times New Roman" pitchFamily="18" charset="0"/>
                    <a:ea typeface="+mn-ea"/>
                    <a:cs typeface="+mn-cs"/>
                  </a:rPr>
                  <a:t>Darcy Friction </a:t>
                </a:r>
                <a:r>
                  <a:rPr lang="en-GB" b="0" i="0" baseline="0"/>
                  <a:t>factor, </a:t>
                </a:r>
                <a:r>
                  <a:rPr lang="en-GB" b="0" i="1" baseline="0">
                    <a:latin typeface="Times New Roman"/>
                    <a:cs typeface="Times New Roman"/>
                  </a:rPr>
                  <a:t>f</a:t>
                </a:r>
                <a:endParaRPr lang="en-GB" b="0" i="1" baseline="0"/>
              </a:p>
            </c:rich>
          </c:tx>
          <c:layout>
            <c:manualLayout>
              <c:xMode val="edge"/>
              <c:yMode val="edge"/>
              <c:x val="7.5490079365079362E-3"/>
              <c:y val="0.33491179748355765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 w="15875">
            <a:solidFill>
              <a:schemeClr val="tx1"/>
            </a:solidFill>
          </a:ln>
        </c:spPr>
        <c:crossAx val="1084431392"/>
        <c:crossesAt val="0"/>
        <c:crossBetween val="midCat"/>
        <c:majorUnit val="10"/>
      </c:valAx>
      <c:spPr>
        <a:ln w="158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2240769230769226"/>
          <c:y val="3.4172727272727264E-2"/>
          <c:w val="0.52844999999999998"/>
          <c:h val="0.19408282828282827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lang="en-GB" sz="1200" b="0" i="0" u="none" strike="noStrike" kern="1200" baseline="0">
          <a:solidFill>
            <a:sysClr val="windowText" lastClr="000000"/>
          </a:solidFill>
          <a:latin typeface="Times New Roman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32926620190017"/>
          <c:y val="3.263935185185185E-2"/>
          <c:w val="0.77936639490216653"/>
          <c:h val="0.83152638888888886"/>
        </c:manualLayout>
      </c:layout>
      <c:scatterChart>
        <c:scatterStyle val="lineMarker"/>
        <c:varyColors val="0"/>
        <c:ser>
          <c:idx val="8"/>
          <c:order val="0"/>
          <c:tx>
            <c:v>50-W/GLY</c:v>
          </c:tx>
          <c:spPr>
            <a:ln w="28575">
              <a:noFill/>
            </a:ln>
          </c:spPr>
          <c:marker>
            <c:symbol val="circle"/>
            <c:size val="6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viscoelastic'!$AO$9:$AO$24</c:f>
              <c:numCache>
                <c:formatCode>General</c:formatCode>
                <c:ptCount val="16"/>
                <c:pt idx="0">
                  <c:v>8.413050828812775</c:v>
                </c:pt>
                <c:pt idx="1">
                  <c:v>12.835563159324471</c:v>
                </c:pt>
                <c:pt idx="2">
                  <c:v>17.167172428497889</c:v>
                </c:pt>
                <c:pt idx="3">
                  <c:v>23.540610674489294</c:v>
                </c:pt>
                <c:pt idx="4">
                  <c:v>27.479988963744066</c:v>
                </c:pt>
                <c:pt idx="5">
                  <c:v>31.160615612888556</c:v>
                </c:pt>
                <c:pt idx="6">
                  <c:v>11.886169364620971</c:v>
                </c:pt>
                <c:pt idx="7">
                  <c:v>28.747690451968523</c:v>
                </c:pt>
                <c:pt idx="8">
                  <c:v>42.850046539639649</c:v>
                </c:pt>
                <c:pt idx="9">
                  <c:v>55.909108342196475</c:v>
                </c:pt>
                <c:pt idx="10">
                  <c:v>71.416744232732611</c:v>
                </c:pt>
                <c:pt idx="11">
                  <c:v>87.740571485928683</c:v>
                </c:pt>
                <c:pt idx="12">
                  <c:v>109.72552832128626</c:v>
                </c:pt>
                <c:pt idx="13">
                  <c:v>130.45882339044235</c:v>
                </c:pt>
                <c:pt idx="14">
                  <c:v>149.83862589850102</c:v>
                </c:pt>
                <c:pt idx="15">
                  <c:v>166.20541119465017</c:v>
                </c:pt>
              </c:numCache>
            </c:numRef>
          </c:xVal>
          <c:yVal>
            <c:numRef>
              <c:f>'All processed data viscoelastic'!$AG$9:$AG$24</c:f>
              <c:numCache>
                <c:formatCode>General</c:formatCode>
                <c:ptCount val="16"/>
                <c:pt idx="0">
                  <c:v>1.0435160930154677</c:v>
                </c:pt>
                <c:pt idx="1">
                  <c:v>1.1344041715642086</c:v>
                </c:pt>
                <c:pt idx="2">
                  <c:v>1.1847296228460986</c:v>
                </c:pt>
                <c:pt idx="3">
                  <c:v>1.2398313652197366</c:v>
                </c:pt>
                <c:pt idx="4">
                  <c:v>1.3263667438065556</c:v>
                </c:pt>
                <c:pt idx="5">
                  <c:v>1.3575089570951173</c:v>
                </c:pt>
                <c:pt idx="6">
                  <c:v>1.0612648763581736</c:v>
                </c:pt>
                <c:pt idx="7">
                  <c:v>1.4145214530317425</c:v>
                </c:pt>
                <c:pt idx="8">
                  <c:v>1.5305711968763971</c:v>
                </c:pt>
                <c:pt idx="9">
                  <c:v>1.648241276831411</c:v>
                </c:pt>
                <c:pt idx="10">
                  <c:v>1.7119347845692952</c:v>
                </c:pt>
                <c:pt idx="11">
                  <c:v>1.7573244251714031</c:v>
                </c:pt>
                <c:pt idx="12">
                  <c:v>1.7646662992168403</c:v>
                </c:pt>
                <c:pt idx="13">
                  <c:v>1.7993065986363128</c:v>
                </c:pt>
                <c:pt idx="14">
                  <c:v>1.8405207925211862</c:v>
                </c:pt>
                <c:pt idx="15">
                  <c:v>1.8594007634405734</c:v>
                </c:pt>
              </c:numCache>
            </c:numRef>
          </c:yVal>
          <c:smooth val="1"/>
        </c:ser>
        <c:ser>
          <c:idx val="9"/>
          <c:order val="1"/>
          <c:tx>
            <c:v>100-W/GLY</c:v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viscoelastic'!$AO$32:$AO$53</c:f>
              <c:numCache>
                <c:formatCode>General</c:formatCode>
                <c:ptCount val="22"/>
                <c:pt idx="0">
                  <c:v>11.517713829290102</c:v>
                </c:pt>
                <c:pt idx="1">
                  <c:v>16.700579547966921</c:v>
                </c:pt>
                <c:pt idx="2">
                  <c:v>20.274199064371242</c:v>
                </c:pt>
                <c:pt idx="3">
                  <c:v>26.004154003537096</c:v>
                </c:pt>
                <c:pt idx="4">
                  <c:v>34.040491473193022</c:v>
                </c:pt>
                <c:pt idx="5">
                  <c:v>43.617140898983891</c:v>
                </c:pt>
                <c:pt idx="6">
                  <c:v>19.054460735331897</c:v>
                </c:pt>
                <c:pt idx="7">
                  <c:v>26.301809062725077</c:v>
                </c:pt>
                <c:pt idx="8">
                  <c:v>34.913324587890628</c:v>
                </c:pt>
                <c:pt idx="9">
                  <c:v>46.404134480323563</c:v>
                </c:pt>
                <c:pt idx="10">
                  <c:v>63.66601911932274</c:v>
                </c:pt>
                <c:pt idx="11">
                  <c:v>82.907456116269429</c:v>
                </c:pt>
                <c:pt idx="12">
                  <c:v>105.64058486814662</c:v>
                </c:pt>
                <c:pt idx="13">
                  <c:v>126.56489717979179</c:v>
                </c:pt>
                <c:pt idx="14">
                  <c:v>149.74561178344052</c:v>
                </c:pt>
                <c:pt idx="15">
                  <c:v>164.86964899372762</c:v>
                </c:pt>
                <c:pt idx="16">
                  <c:v>78.61980706180681</c:v>
                </c:pt>
                <c:pt idx="17">
                  <c:v>111.62878666460436</c:v>
                </c:pt>
                <c:pt idx="18">
                  <c:v>152.67421926680751</c:v>
                </c:pt>
                <c:pt idx="19">
                  <c:v>183.24866994273836</c:v>
                </c:pt>
                <c:pt idx="20">
                  <c:v>222.51442573361382</c:v>
                </c:pt>
                <c:pt idx="21">
                  <c:v>261.84993440917657</c:v>
                </c:pt>
              </c:numCache>
            </c:numRef>
          </c:xVal>
          <c:yVal>
            <c:numRef>
              <c:f>'All processed data viscoelastic'!$AG$32:$AG$53</c:f>
              <c:numCache>
                <c:formatCode>General</c:formatCode>
                <c:ptCount val="22"/>
                <c:pt idx="0">
                  <c:v>1.3065920554707711</c:v>
                </c:pt>
                <c:pt idx="1">
                  <c:v>1.4872045374141951</c:v>
                </c:pt>
                <c:pt idx="2">
                  <c:v>1.6088876987904472</c:v>
                </c:pt>
                <c:pt idx="3">
                  <c:v>1.7643613090427777</c:v>
                </c:pt>
                <c:pt idx="4">
                  <c:v>2.0303546816108624</c:v>
                </c:pt>
                <c:pt idx="5">
                  <c:v>2.1335338716724204</c:v>
                </c:pt>
                <c:pt idx="6">
                  <c:v>1.6754053819941477</c:v>
                </c:pt>
                <c:pt idx="7">
                  <c:v>1.8521025120958354</c:v>
                </c:pt>
                <c:pt idx="8">
                  <c:v>1.9634132016350143</c:v>
                </c:pt>
                <c:pt idx="9">
                  <c:v>2.1767420549447287</c:v>
                </c:pt>
                <c:pt idx="10">
                  <c:v>2.2622986005184056</c:v>
                </c:pt>
                <c:pt idx="11">
                  <c:v>2.3807677601086943</c:v>
                </c:pt>
                <c:pt idx="12">
                  <c:v>2.4229855656220747</c:v>
                </c:pt>
                <c:pt idx="13">
                  <c:v>2.4698746508597922</c:v>
                </c:pt>
                <c:pt idx="14">
                  <c:v>2.5124150866263286</c:v>
                </c:pt>
                <c:pt idx="15">
                  <c:v>2.5422353727890048</c:v>
                </c:pt>
                <c:pt idx="16">
                  <c:v>2.3353952798657942</c:v>
                </c:pt>
                <c:pt idx="17">
                  <c:v>2.3842297413795759</c:v>
                </c:pt>
                <c:pt idx="18">
                  <c:v>2.466036490843333</c:v>
                </c:pt>
                <c:pt idx="19">
                  <c:v>2.5449979319418152</c:v>
                </c:pt>
                <c:pt idx="20">
                  <c:v>2.5903629288928074</c:v>
                </c:pt>
                <c:pt idx="21">
                  <c:v>2.636066644775199</c:v>
                </c:pt>
              </c:numCache>
            </c:numRef>
          </c:yVal>
          <c:smooth val="1"/>
        </c:ser>
        <c:ser>
          <c:idx val="10"/>
          <c:order val="2"/>
          <c:tx>
            <c:v>200-W/GLY</c:v>
          </c:tx>
          <c:spPr>
            <a:ln w="28575">
              <a:noFill/>
            </a:ln>
          </c:spPr>
          <c:marker>
            <c:symbol val="square"/>
            <c:size val="6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viscoelastic'!$AO$61:$AO$78</c:f>
              <c:numCache>
                <c:formatCode>General</c:formatCode>
                <c:ptCount val="18"/>
                <c:pt idx="0">
                  <c:v>25.510317720143416</c:v>
                </c:pt>
                <c:pt idx="1">
                  <c:v>31.918606252583601</c:v>
                </c:pt>
                <c:pt idx="2">
                  <c:v>38.435352307239278</c:v>
                </c:pt>
                <c:pt idx="3">
                  <c:v>30.012933914619392</c:v>
                </c:pt>
                <c:pt idx="4">
                  <c:v>51.44056022493195</c:v>
                </c:pt>
                <c:pt idx="5">
                  <c:v>77.062103427222269</c:v>
                </c:pt>
                <c:pt idx="6">
                  <c:v>114.95260065250102</c:v>
                </c:pt>
                <c:pt idx="7">
                  <c:v>129.74134084902283</c:v>
                </c:pt>
                <c:pt idx="8">
                  <c:v>157.32691117446993</c:v>
                </c:pt>
                <c:pt idx="9">
                  <c:v>195.17437170476748</c:v>
                </c:pt>
                <c:pt idx="10">
                  <c:v>239.15187673909313</c:v>
                </c:pt>
                <c:pt idx="11">
                  <c:v>274.42318022349428</c:v>
                </c:pt>
                <c:pt idx="12">
                  <c:v>95.938448857223548</c:v>
                </c:pt>
                <c:pt idx="13">
                  <c:v>149.44132743422691</c:v>
                </c:pt>
                <c:pt idx="14">
                  <c:v>173.58798680849699</c:v>
                </c:pt>
                <c:pt idx="15">
                  <c:v>187.83778057530094</c:v>
                </c:pt>
                <c:pt idx="16">
                  <c:v>213.53986914720039</c:v>
                </c:pt>
                <c:pt idx="17">
                  <c:v>267.41730039906082</c:v>
                </c:pt>
              </c:numCache>
            </c:numRef>
          </c:xVal>
          <c:yVal>
            <c:numRef>
              <c:f>'All processed data viscoelastic'!$AG$61:$AG$78</c:f>
              <c:numCache>
                <c:formatCode>General</c:formatCode>
                <c:ptCount val="18"/>
                <c:pt idx="0">
                  <c:v>1.8217680288247899</c:v>
                </c:pt>
                <c:pt idx="1">
                  <c:v>2.2691905524909073</c:v>
                </c:pt>
                <c:pt idx="2">
                  <c:v>2.6999178252921676</c:v>
                </c:pt>
                <c:pt idx="3">
                  <c:v>3.0253324061070792</c:v>
                </c:pt>
                <c:pt idx="4">
                  <c:v>3.5864498008614514</c:v>
                </c:pt>
                <c:pt idx="5">
                  <c:v>4.0073031771279997</c:v>
                </c:pt>
                <c:pt idx="6">
                  <c:v>4.3574605291096766</c:v>
                </c:pt>
                <c:pt idx="7">
                  <c:v>4.4621168033466674</c:v>
                </c:pt>
                <c:pt idx="8">
                  <c:v>4.6369977946401368</c:v>
                </c:pt>
                <c:pt idx="9">
                  <c:v>4.6049507234461986</c:v>
                </c:pt>
                <c:pt idx="10">
                  <c:v>4.7805426428915405</c:v>
                </c:pt>
                <c:pt idx="11">
                  <c:v>4.8220421587850701</c:v>
                </c:pt>
                <c:pt idx="12">
                  <c:v>4.2477853488625801</c:v>
                </c:pt>
                <c:pt idx="13">
                  <c:v>4.4316741712648566</c:v>
                </c:pt>
                <c:pt idx="14">
                  <c:v>4.6284516345408093</c:v>
                </c:pt>
                <c:pt idx="15">
                  <c:v>4.6240671058503233</c:v>
                </c:pt>
                <c:pt idx="16">
                  <c:v>4.7283598497040868</c:v>
                </c:pt>
                <c:pt idx="17">
                  <c:v>4.8129383025198562</c:v>
                </c:pt>
              </c:numCache>
            </c:numRef>
          </c:yVal>
          <c:smooth val="1"/>
        </c:ser>
        <c:ser>
          <c:idx val="1"/>
          <c:order val="3"/>
          <c:tx>
            <c:v>80-W/SUC</c:v>
          </c:tx>
          <c:spPr>
            <a:ln w="28575">
              <a:noFill/>
            </a:ln>
          </c:spPr>
          <c:marker>
            <c:symbol val="circle"/>
            <c:size val="6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viscoelastic'!$Q$9:$Q$26</c:f>
              <c:numCache>
                <c:formatCode>General</c:formatCode>
                <c:ptCount val="18"/>
                <c:pt idx="0">
                  <c:v>31.825000000000003</c:v>
                </c:pt>
                <c:pt idx="1">
                  <c:v>54.113125000000004</c:v>
                </c:pt>
                <c:pt idx="2">
                  <c:v>71.782499999999999</c:v>
                </c:pt>
                <c:pt idx="3">
                  <c:v>89.139375000000001</c:v>
                </c:pt>
                <c:pt idx="4">
                  <c:v>116.02874999999999</c:v>
                </c:pt>
                <c:pt idx="5">
                  <c:v>131.76249999999999</c:v>
                </c:pt>
                <c:pt idx="6">
                  <c:v>9.8721579279480274</c:v>
                </c:pt>
                <c:pt idx="7">
                  <c:v>14.428538510077749</c:v>
                </c:pt>
                <c:pt idx="8">
                  <c:v>20.124014237740067</c:v>
                </c:pt>
                <c:pt idx="9">
                  <c:v>28.097680256467257</c:v>
                </c:pt>
                <c:pt idx="10">
                  <c:v>36.604131386928287</c:v>
                </c:pt>
                <c:pt idx="11">
                  <c:v>47.658709009086238</c:v>
                </c:pt>
                <c:pt idx="12">
                  <c:v>7.8158878826818494</c:v>
                </c:pt>
                <c:pt idx="13">
                  <c:v>14.696787923632611</c:v>
                </c:pt>
                <c:pt idx="14">
                  <c:v>19.027366227177296</c:v>
                </c:pt>
                <c:pt idx="15">
                  <c:v>22.476854152246382</c:v>
                </c:pt>
                <c:pt idx="16">
                  <c:v>27.430565382654258</c:v>
                </c:pt>
                <c:pt idx="17">
                  <c:v>37.333203235207847</c:v>
                </c:pt>
              </c:numCache>
            </c:numRef>
          </c:xVal>
          <c:yVal>
            <c:numRef>
              <c:f>'All processed data viscoelastic'!$I$9:$I$26</c:f>
              <c:numCache>
                <c:formatCode>General</c:formatCode>
                <c:ptCount val="18"/>
                <c:pt idx="0">
                  <c:v>1.1713499465366124</c:v>
                </c:pt>
                <c:pt idx="1">
                  <c:v>1.3215959795106658</c:v>
                </c:pt>
                <c:pt idx="2">
                  <c:v>1.3524029789235967</c:v>
                </c:pt>
                <c:pt idx="3">
                  <c:v>1.4278555380238744</c:v>
                </c:pt>
                <c:pt idx="4">
                  <c:v>1.4495755680883566</c:v>
                </c:pt>
                <c:pt idx="5">
                  <c:v>1.4837688983217179</c:v>
                </c:pt>
                <c:pt idx="6">
                  <c:v>1.0687732648805834</c:v>
                </c:pt>
                <c:pt idx="7">
                  <c:v>1.1058755448396529</c:v>
                </c:pt>
                <c:pt idx="8">
                  <c:v>1.1674242462647677</c:v>
                </c:pt>
                <c:pt idx="9">
                  <c:v>1.2051381686536964</c:v>
                </c:pt>
                <c:pt idx="10">
                  <c:v>1.2435778517556608</c:v>
                </c:pt>
                <c:pt idx="11">
                  <c:v>1.281611663053515</c:v>
                </c:pt>
                <c:pt idx="12">
                  <c:v>0.98735756255702956</c:v>
                </c:pt>
                <c:pt idx="13">
                  <c:v>1.046264753706921</c:v>
                </c:pt>
                <c:pt idx="14">
                  <c:v>1.1253162199033337</c:v>
                </c:pt>
                <c:pt idx="15">
                  <c:v>1.1600274341262549</c:v>
                </c:pt>
                <c:pt idx="16">
                  <c:v>1.2206373387185105</c:v>
                </c:pt>
                <c:pt idx="17">
                  <c:v>1.2615080368342331</c:v>
                </c:pt>
              </c:numCache>
            </c:numRef>
          </c:yVal>
          <c:smooth val="1"/>
        </c:ser>
        <c:ser>
          <c:idx val="0"/>
          <c:order val="4"/>
          <c:tx>
            <c:v>120-W/SUC</c:v>
          </c:tx>
          <c:spPr>
            <a:ln w="28575">
              <a:noFill/>
            </a:ln>
          </c:spPr>
          <c:marker>
            <c:symbol val="diamond"/>
            <c:size val="7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viscoelastic'!$Q$34:$Q$56</c:f>
              <c:numCache>
                <c:formatCode>General</c:formatCode>
                <c:ptCount val="23"/>
                <c:pt idx="0">
                  <c:v>11.289441390469957</c:v>
                </c:pt>
                <c:pt idx="1">
                  <c:v>21.95542473012959</c:v>
                </c:pt>
                <c:pt idx="2">
                  <c:v>31.587173757165829</c:v>
                </c:pt>
                <c:pt idx="3">
                  <c:v>40.983335725131035</c:v>
                </c:pt>
                <c:pt idx="4">
                  <c:v>50.222951812011011</c:v>
                </c:pt>
                <c:pt idx="5">
                  <c:v>66.12007102854659</c:v>
                </c:pt>
                <c:pt idx="6">
                  <c:v>79.261791379881785</c:v>
                </c:pt>
                <c:pt idx="7">
                  <c:v>95.802724085794296</c:v>
                </c:pt>
                <c:pt idx="8">
                  <c:v>111.90394907306592</c:v>
                </c:pt>
                <c:pt idx="9">
                  <c:v>17.59058476784865</c:v>
                </c:pt>
                <c:pt idx="10">
                  <c:v>32.748867898260379</c:v>
                </c:pt>
                <c:pt idx="11">
                  <c:v>46.546827759647947</c:v>
                </c:pt>
                <c:pt idx="12">
                  <c:v>62.630086308604589</c:v>
                </c:pt>
                <c:pt idx="13">
                  <c:v>75.905213094796125</c:v>
                </c:pt>
                <c:pt idx="14">
                  <c:v>91.383504137118422</c:v>
                </c:pt>
                <c:pt idx="15">
                  <c:v>118.22670156922266</c:v>
                </c:pt>
                <c:pt idx="16">
                  <c:v>128.04355806255651</c:v>
                </c:pt>
                <c:pt idx="17">
                  <c:v>6.9171815292111036</c:v>
                </c:pt>
                <c:pt idx="18">
                  <c:v>10.456467108260947</c:v>
                </c:pt>
                <c:pt idx="19">
                  <c:v>14.946553058895812</c:v>
                </c:pt>
                <c:pt idx="20">
                  <c:v>21.235385131272931</c:v>
                </c:pt>
                <c:pt idx="21">
                  <c:v>26.883582369755374</c:v>
                </c:pt>
                <c:pt idx="22">
                  <c:v>41.774393785176436</c:v>
                </c:pt>
              </c:numCache>
            </c:numRef>
          </c:xVal>
          <c:yVal>
            <c:numRef>
              <c:f>'All processed data viscoelastic'!$I$34:$I$56</c:f>
              <c:numCache>
                <c:formatCode>General</c:formatCode>
                <c:ptCount val="23"/>
                <c:pt idx="0">
                  <c:v>1.466648486006088</c:v>
                </c:pt>
                <c:pt idx="1">
                  <c:v>2.1359827672218152</c:v>
                </c:pt>
                <c:pt idx="2">
                  <c:v>2.8337364957322553</c:v>
                </c:pt>
                <c:pt idx="3">
                  <c:v>2.9595775293252471</c:v>
                </c:pt>
                <c:pt idx="4">
                  <c:v>3.0821140570922472</c:v>
                </c:pt>
                <c:pt idx="5">
                  <c:v>3.1001326877778101</c:v>
                </c:pt>
                <c:pt idx="6">
                  <c:v>3.2289846247908165</c:v>
                </c:pt>
                <c:pt idx="7">
                  <c:v>3.1587293730907122</c:v>
                </c:pt>
                <c:pt idx="8">
                  <c:v>3.130824564793556</c:v>
                </c:pt>
                <c:pt idx="9">
                  <c:v>2.1098839514285745</c:v>
                </c:pt>
                <c:pt idx="10">
                  <c:v>2.5949853594196046</c:v>
                </c:pt>
                <c:pt idx="11">
                  <c:v>2.9505263218403179</c:v>
                </c:pt>
                <c:pt idx="12">
                  <c:v>3.0066693223486785</c:v>
                </c:pt>
                <c:pt idx="13">
                  <c:v>3.1393320555698323</c:v>
                </c:pt>
                <c:pt idx="14">
                  <c:v>2.9389664899594337</c:v>
                </c:pt>
                <c:pt idx="15">
                  <c:v>3.052732662472077</c:v>
                </c:pt>
                <c:pt idx="16">
                  <c:v>3.1368405555887393</c:v>
                </c:pt>
                <c:pt idx="17">
                  <c:v>1.213914297315219</c:v>
                </c:pt>
                <c:pt idx="18">
                  <c:v>1.4976704546283042</c:v>
                </c:pt>
                <c:pt idx="19">
                  <c:v>1.752685659192462</c:v>
                </c:pt>
                <c:pt idx="20">
                  <c:v>2.4467858283800776</c:v>
                </c:pt>
                <c:pt idx="21">
                  <c:v>2.8056265199459713</c:v>
                </c:pt>
                <c:pt idx="22">
                  <c:v>3.1486772814443911</c:v>
                </c:pt>
              </c:numCache>
            </c:numRef>
          </c:yVal>
          <c:smooth val="1"/>
        </c:ser>
        <c:ser>
          <c:idx val="7"/>
          <c:order val="5"/>
          <c:tx>
            <c:v>500-W/SUC</c:v>
          </c:tx>
          <c:spPr>
            <a:ln w="28575">
              <a:noFill/>
            </a:ln>
          </c:spPr>
          <c:marker>
            <c:symbol val="square"/>
            <c:size val="6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viscoelastic'!$Q$63:$Q$84</c:f>
              <c:numCache>
                <c:formatCode>General</c:formatCode>
                <c:ptCount val="22"/>
                <c:pt idx="0">
                  <c:v>12.581264205385525</c:v>
                </c:pt>
                <c:pt idx="1">
                  <c:v>18.415513883648433</c:v>
                </c:pt>
                <c:pt idx="2">
                  <c:v>25.882578311924114</c:v>
                </c:pt>
                <c:pt idx="3">
                  <c:v>32.353222889905147</c:v>
                </c:pt>
                <c:pt idx="4">
                  <c:v>40.765060841280523</c:v>
                </c:pt>
                <c:pt idx="5">
                  <c:v>48.529834334857789</c:v>
                </c:pt>
                <c:pt idx="6">
                  <c:v>57.588736744031245</c:v>
                </c:pt>
                <c:pt idx="7">
                  <c:v>66.64763915320475</c:v>
                </c:pt>
                <c:pt idx="8">
                  <c:v>74.412412646781959</c:v>
                </c:pt>
                <c:pt idx="9">
                  <c:v>15.886339389360582</c:v>
                </c:pt>
                <c:pt idx="10">
                  <c:v>23.941384938529865</c:v>
                </c:pt>
                <c:pt idx="11">
                  <c:v>32.353222889905211</c:v>
                </c:pt>
                <c:pt idx="12">
                  <c:v>38.176803010088136</c:v>
                </c:pt>
                <c:pt idx="13">
                  <c:v>44.647447588069184</c:v>
                </c:pt>
                <c:pt idx="14">
                  <c:v>53.706349997242604</c:v>
                </c:pt>
                <c:pt idx="15">
                  <c:v>60.694646141462158</c:v>
                </c:pt>
                <c:pt idx="16">
                  <c:v>69.287662141020945</c:v>
                </c:pt>
                <c:pt idx="17">
                  <c:v>5.1765156623848334</c:v>
                </c:pt>
                <c:pt idx="18">
                  <c:v>7.3118283731185798</c:v>
                </c:pt>
                <c:pt idx="19">
                  <c:v>8.8647830718340277</c:v>
                </c:pt>
                <c:pt idx="20">
                  <c:v>11.064802228347588</c:v>
                </c:pt>
                <c:pt idx="21">
                  <c:v>13.187173649925402</c:v>
                </c:pt>
              </c:numCache>
            </c:numRef>
          </c:xVal>
          <c:yVal>
            <c:numRef>
              <c:f>'All processed data viscoelastic'!$I$63:$I$84</c:f>
              <c:numCache>
                <c:formatCode>General</c:formatCode>
                <c:ptCount val="22"/>
                <c:pt idx="0">
                  <c:v>2.6545598711130123</c:v>
                </c:pt>
                <c:pt idx="1">
                  <c:v>2.8852489410006044</c:v>
                </c:pt>
                <c:pt idx="2">
                  <c:v>2.9161834712712031</c:v>
                </c:pt>
                <c:pt idx="3">
                  <c:v>3.3138733861909131</c:v>
                </c:pt>
                <c:pt idx="4">
                  <c:v>3.6491238751426454</c:v>
                </c:pt>
                <c:pt idx="5">
                  <c:v>3.9921328512909104</c:v>
                </c:pt>
                <c:pt idx="6">
                  <c:v>4.288836339234166</c:v>
                </c:pt>
                <c:pt idx="7">
                  <c:v>4.4983110952643584</c:v>
                </c:pt>
                <c:pt idx="8">
                  <c:v>4.6702261434203152</c:v>
                </c:pt>
                <c:pt idx="9">
                  <c:v>2.7932923545498007</c:v>
                </c:pt>
                <c:pt idx="10">
                  <c:v>2.8232372716466947</c:v>
                </c:pt>
                <c:pt idx="11">
                  <c:v>3.0899728453241257</c:v>
                </c:pt>
                <c:pt idx="12">
                  <c:v>3.3517581453998377</c:v>
                </c:pt>
                <c:pt idx="13">
                  <c:v>3.7615972703514031</c:v>
                </c:pt>
                <c:pt idx="14">
                  <c:v>4.1281478425262623</c:v>
                </c:pt>
                <c:pt idx="15">
                  <c:v>4.4946216939099681</c:v>
                </c:pt>
                <c:pt idx="16">
                  <c:v>4.6225065905337095</c:v>
                </c:pt>
                <c:pt idx="17">
                  <c:v>1.7971386929393076</c:v>
                </c:pt>
                <c:pt idx="18">
                  <c:v>2.0443601293274303</c:v>
                </c:pt>
                <c:pt idx="19">
                  <c:v>2.3245310811780291</c:v>
                </c:pt>
                <c:pt idx="20">
                  <c:v>2.4827674484615296</c:v>
                </c:pt>
                <c:pt idx="21">
                  <c:v>2.7954160539918038</c:v>
                </c:pt>
              </c:numCache>
            </c:numRef>
          </c:yVal>
          <c:smooth val="1"/>
        </c:ser>
        <c:ser>
          <c:idx val="2"/>
          <c:order val="6"/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'All processed data viscoelastic'!$O$93:$O$94</c:f>
              <c:numCache>
                <c:formatCode>General</c:formatCode>
                <c:ptCount val="2"/>
                <c:pt idx="0">
                  <c:v>0</c:v>
                </c:pt>
                <c:pt idx="1">
                  <c:v>4500</c:v>
                </c:pt>
              </c:numCache>
            </c:numRef>
          </c:xVal>
          <c:yVal>
            <c:numRef>
              <c:f>'All processed data viscoelastic'!$P$93:$P$94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7"/>
          <c:tx>
            <c:v>Error-1 80ppm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0.27200000000000002</c:v>
                </c:pt>
              </c:numLit>
            </c:plus>
            <c:minus>
              <c:numLit>
                <c:formatCode>General</c:formatCode>
                <c:ptCount val="1"/>
                <c:pt idx="0">
                  <c:v>0.27200000000000002</c:v>
                </c:pt>
              </c:numLit>
            </c:minus>
            <c:spPr>
              <a:ln w="15875">
                <a:solidFill>
                  <a:schemeClr val="tx1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viscoelastic'!$Q$15</c:f>
              <c:numCache>
                <c:formatCode>General</c:formatCode>
                <c:ptCount val="1"/>
                <c:pt idx="0">
                  <c:v>9.8721579279480274</c:v>
                </c:pt>
              </c:numCache>
            </c:numRef>
          </c:xVal>
          <c:yVal>
            <c:numRef>
              <c:f>'All processed data viscoelastic'!$I$15</c:f>
              <c:numCache>
                <c:formatCode>General</c:formatCode>
                <c:ptCount val="1"/>
                <c:pt idx="0">
                  <c:v>1.0687732648805834</c:v>
                </c:pt>
              </c:numCache>
            </c:numRef>
          </c:yVal>
          <c:smooth val="0"/>
        </c:ser>
        <c:ser>
          <c:idx val="5"/>
          <c:order val="8"/>
          <c:tx>
            <c:v>Error-2 80ppm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viscoelastic'!#REF!</c:f>
            </c:numRef>
          </c:xVal>
          <c:yVal>
            <c:numRef>
              <c:f>'All processed data viscoelastic'!#REF!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9"/>
          <c:tx>
            <c:v>Error-1 120ppm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0.28499999999999998</c:v>
                </c:pt>
              </c:numLit>
            </c:plus>
            <c:minus>
              <c:numLit>
                <c:formatCode>General</c:formatCode>
                <c:ptCount val="1"/>
                <c:pt idx="0">
                  <c:v>0.28499999999999998</c:v>
                </c:pt>
              </c:numLit>
            </c:minus>
            <c:spPr>
              <a:ln w="15875">
                <a:solidFill>
                  <a:schemeClr val="tx1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viscoelastic'!$Q$51</c:f>
              <c:numCache>
                <c:formatCode>General</c:formatCode>
                <c:ptCount val="1"/>
                <c:pt idx="0">
                  <c:v>6.9171815292111036</c:v>
                </c:pt>
              </c:numCache>
            </c:numRef>
          </c:xVal>
          <c:yVal>
            <c:numRef>
              <c:f>'All processed data viscoelastic'!$I$51</c:f>
              <c:numCache>
                <c:formatCode>General</c:formatCode>
                <c:ptCount val="1"/>
                <c:pt idx="0">
                  <c:v>1.213914297315219</c:v>
                </c:pt>
              </c:numCache>
            </c:numRef>
          </c:yVal>
          <c:smooth val="0"/>
        </c:ser>
        <c:ser>
          <c:idx val="6"/>
          <c:order val="10"/>
          <c:tx>
            <c:v>Error-2 120ppm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viscoelastic'!$Q$50</c:f>
              <c:numCache>
                <c:formatCode>General</c:formatCode>
                <c:ptCount val="1"/>
                <c:pt idx="0">
                  <c:v>128.04355806255651</c:v>
                </c:pt>
              </c:numCache>
            </c:numRef>
          </c:xVal>
          <c:yVal>
            <c:numRef>
              <c:f>'All processed data viscoelastic'!$I$50</c:f>
              <c:numCache>
                <c:formatCode>General</c:formatCode>
                <c:ptCount val="1"/>
                <c:pt idx="0">
                  <c:v>3.1368405555887393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440640"/>
        <c:axId val="1084437920"/>
      </c:scatterChart>
      <c:valAx>
        <c:axId val="1084440640"/>
        <c:scaling>
          <c:orientation val="minMax"/>
          <c:max val="3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baseline="0"/>
                </a:pPr>
                <a:r>
                  <a:rPr lang="en-GB" sz="1400" b="0" i="1" baseline="0"/>
                  <a:t>Wi</a:t>
                </a:r>
              </a:p>
            </c:rich>
          </c:tx>
          <c:layout>
            <c:manualLayout>
              <c:xMode val="edge"/>
              <c:yMode val="edge"/>
              <c:x val="0.51918010636329537"/>
              <c:y val="0.9368287618895047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 w="15875">
            <a:solidFill>
              <a:schemeClr val="tx1"/>
            </a:solidFill>
          </a:ln>
        </c:spPr>
        <c:crossAx val="1084437920"/>
        <c:crossesAt val="0"/>
        <c:crossBetween val="midCat"/>
        <c:majorUnit val="50"/>
        <c:minorUnit val="25"/>
      </c:valAx>
      <c:valAx>
        <c:axId val="1084437920"/>
        <c:scaling>
          <c:orientation val="minMax"/>
          <c:max val="5.5"/>
          <c:min val="0.5"/>
        </c:scaling>
        <c:delete val="0"/>
        <c:axPos val="l"/>
        <c:numFmt formatCode="General" sourceLinked="1"/>
        <c:majorTickMark val="in"/>
        <c:minorTickMark val="in"/>
        <c:tickLblPos val="nextTo"/>
        <c:spPr>
          <a:ln w="15875">
            <a:solidFill>
              <a:schemeClr val="tx1"/>
            </a:solidFill>
          </a:ln>
        </c:spPr>
        <c:crossAx val="1084440640"/>
        <c:crossesAt val="-10"/>
        <c:crossBetween val="midCat"/>
        <c:majorUnit val="0.5"/>
        <c:minorUnit val="0.25"/>
      </c:valAx>
      <c:spPr>
        <a:ln w="15875">
          <a:solidFill>
            <a:schemeClr val="tx1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72662478632478622"/>
          <c:y val="0.40675151515151514"/>
          <c:w val="0.21512991452991456"/>
          <c:h val="0.3686287878787878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lang="en-GB" sz="1200" b="0" i="0" u="none" strike="noStrike" kern="1200" baseline="0">
          <a:solidFill>
            <a:sysClr val="windowText" lastClr="000000"/>
          </a:solidFill>
          <a:latin typeface="Times New Roman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 b="0" i="1" baseline="0">
                <a:effectLst/>
              </a:rPr>
              <a:t>Wi</a:t>
            </a:r>
            <a:r>
              <a:rPr lang="en-GB" sz="1200" b="0" i="0" baseline="0">
                <a:effectLst/>
              </a:rPr>
              <a:t>= </a:t>
            </a:r>
            <a:r>
              <a:rPr lang="el-GR" sz="1200" b="0" i="1" baseline="0">
                <a:effectLst/>
              </a:rPr>
              <a:t>λ</a:t>
            </a:r>
            <a:r>
              <a:rPr lang="en-GB" sz="1200" b="0" i="1" baseline="0">
                <a:effectLst/>
              </a:rPr>
              <a:t>ₒ</a:t>
            </a:r>
            <a:r>
              <a:rPr lang="el-GR" sz="1200" b="0" i="1" baseline="0">
                <a:effectLst/>
              </a:rPr>
              <a:t>×γ</a:t>
            </a:r>
            <a:endParaRPr lang="en-GB" sz="1200">
              <a:effectLst/>
            </a:endParaRPr>
          </a:p>
          <a:p>
            <a:pPr>
              <a:defRPr sz="1200"/>
            </a:pPr>
            <a:r>
              <a:rPr lang="en-GB" sz="1200" b="0" i="1" baseline="0">
                <a:effectLst/>
              </a:rPr>
              <a:t>Where, </a:t>
            </a:r>
            <a:r>
              <a:rPr lang="el-GR" sz="1200" b="0" i="1" baseline="0">
                <a:effectLst/>
              </a:rPr>
              <a:t>λ</a:t>
            </a:r>
            <a:r>
              <a:rPr lang="en-GB" sz="1200" b="0" i="1" baseline="0">
                <a:effectLst/>
              </a:rPr>
              <a:t>ₒ</a:t>
            </a:r>
            <a:r>
              <a:rPr lang="en-GB" sz="1200" b="0" i="0" baseline="0">
                <a:effectLst/>
              </a:rPr>
              <a:t> at 26°C for all viscoelastic solutions</a:t>
            </a:r>
            <a:endParaRPr lang="en-GB" sz="1200">
              <a:effectLst/>
            </a:endParaRPr>
          </a:p>
        </c:rich>
      </c:tx>
      <c:layout>
        <c:manualLayout>
          <c:xMode val="edge"/>
          <c:yMode val="edge"/>
          <c:x val="0.32627585470085468"/>
          <c:y val="0.74580606060606058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123722605668477"/>
          <c:y val="2.9882456015435193E-2"/>
          <c:w val="0.80616885360607438"/>
          <c:h val="0.83152638888888886"/>
        </c:manualLayout>
      </c:layout>
      <c:scatterChart>
        <c:scatterStyle val="lineMarker"/>
        <c:varyColors val="0"/>
        <c:ser>
          <c:idx val="9"/>
          <c:order val="0"/>
          <c:tx>
            <c:v>50-W/GLY</c:v>
          </c:tx>
          <c:spPr>
            <a:ln w="28575">
              <a:noFill/>
            </a:ln>
          </c:spPr>
          <c:marker>
            <c:symbol val="circle"/>
            <c:size val="6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viscoelastic'!$AO$9:$AO$24</c:f>
              <c:numCache>
                <c:formatCode>General</c:formatCode>
                <c:ptCount val="16"/>
                <c:pt idx="0">
                  <c:v>8.413050828812775</c:v>
                </c:pt>
                <c:pt idx="1">
                  <c:v>12.835563159324471</c:v>
                </c:pt>
                <c:pt idx="2">
                  <c:v>17.167172428497889</c:v>
                </c:pt>
                <c:pt idx="3">
                  <c:v>23.540610674489294</c:v>
                </c:pt>
                <c:pt idx="4">
                  <c:v>27.479988963744066</c:v>
                </c:pt>
                <c:pt idx="5">
                  <c:v>31.160615612888556</c:v>
                </c:pt>
                <c:pt idx="6">
                  <c:v>11.886169364620971</c:v>
                </c:pt>
                <c:pt idx="7">
                  <c:v>28.747690451968523</c:v>
                </c:pt>
                <c:pt idx="8">
                  <c:v>42.850046539639649</c:v>
                </c:pt>
                <c:pt idx="9">
                  <c:v>55.909108342196475</c:v>
                </c:pt>
                <c:pt idx="10">
                  <c:v>71.416744232732611</c:v>
                </c:pt>
                <c:pt idx="11">
                  <c:v>87.740571485928683</c:v>
                </c:pt>
                <c:pt idx="12">
                  <c:v>109.72552832128626</c:v>
                </c:pt>
                <c:pt idx="13">
                  <c:v>130.45882339044235</c:v>
                </c:pt>
                <c:pt idx="14">
                  <c:v>149.83862589850102</c:v>
                </c:pt>
                <c:pt idx="15">
                  <c:v>166.20541119465017</c:v>
                </c:pt>
              </c:numCache>
            </c:numRef>
          </c:xVal>
          <c:yVal>
            <c:numRef>
              <c:f>'All processed data viscoelastic'!$AK$9:$AK$24</c:f>
              <c:numCache>
                <c:formatCode>General</c:formatCode>
                <c:ptCount val="16"/>
                <c:pt idx="0">
                  <c:v>0.97979565753075781</c:v>
                </c:pt>
                <c:pt idx="1">
                  <c:v>1.0280890256834743</c:v>
                </c:pt>
                <c:pt idx="2">
                  <c:v>1.0680545044072209</c:v>
                </c:pt>
                <c:pt idx="3">
                  <c:v>1.0793122692394366</c:v>
                </c:pt>
                <c:pt idx="4">
                  <c:v>1.125829686708812</c:v>
                </c:pt>
                <c:pt idx="5">
                  <c:v>1.1812333264719739</c:v>
                </c:pt>
                <c:pt idx="6">
                  <c:v>1.0072579466089557</c:v>
                </c:pt>
                <c:pt idx="7">
                  <c:v>1.1811592296378763</c:v>
                </c:pt>
                <c:pt idx="8">
                  <c:v>1.3016748763189474</c:v>
                </c:pt>
                <c:pt idx="9">
                  <c:v>1.4835600525214649</c:v>
                </c:pt>
                <c:pt idx="10">
                  <c:v>1.5707960220837776</c:v>
                </c:pt>
                <c:pt idx="11">
                  <c:v>1.8214081186121509</c:v>
                </c:pt>
                <c:pt idx="12">
                  <c:v>2.0238999264954312</c:v>
                </c:pt>
                <c:pt idx="13">
                  <c:v>2.2335684644819405</c:v>
                </c:pt>
                <c:pt idx="14">
                  <c:v>2.4765995848598941</c:v>
                </c:pt>
                <c:pt idx="15">
                  <c:v>2.6322150174119088</c:v>
                </c:pt>
              </c:numCache>
            </c:numRef>
          </c:yVal>
          <c:smooth val="1"/>
        </c:ser>
        <c:ser>
          <c:idx val="10"/>
          <c:order val="1"/>
          <c:tx>
            <c:v>100-W/GLY</c:v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viscoelastic'!$AO$32:$AO$53</c:f>
              <c:numCache>
                <c:formatCode>General</c:formatCode>
                <c:ptCount val="22"/>
                <c:pt idx="0">
                  <c:v>11.517713829290102</c:v>
                </c:pt>
                <c:pt idx="1">
                  <c:v>16.700579547966921</c:v>
                </c:pt>
                <c:pt idx="2">
                  <c:v>20.274199064371242</c:v>
                </c:pt>
                <c:pt idx="3">
                  <c:v>26.004154003537096</c:v>
                </c:pt>
                <c:pt idx="4">
                  <c:v>34.040491473193022</c:v>
                </c:pt>
                <c:pt idx="5">
                  <c:v>43.617140898983891</c:v>
                </c:pt>
                <c:pt idx="6">
                  <c:v>19.054460735331897</c:v>
                </c:pt>
                <c:pt idx="7">
                  <c:v>26.301809062725077</c:v>
                </c:pt>
                <c:pt idx="8">
                  <c:v>34.913324587890628</c:v>
                </c:pt>
                <c:pt idx="9">
                  <c:v>46.404134480323563</c:v>
                </c:pt>
                <c:pt idx="10">
                  <c:v>63.66601911932274</c:v>
                </c:pt>
                <c:pt idx="11">
                  <c:v>82.907456116269429</c:v>
                </c:pt>
                <c:pt idx="12">
                  <c:v>105.64058486814662</c:v>
                </c:pt>
                <c:pt idx="13">
                  <c:v>126.56489717979179</c:v>
                </c:pt>
                <c:pt idx="14">
                  <c:v>149.74561178344052</c:v>
                </c:pt>
                <c:pt idx="15">
                  <c:v>164.86964899372762</c:v>
                </c:pt>
                <c:pt idx="16">
                  <c:v>78.61980706180681</c:v>
                </c:pt>
                <c:pt idx="17">
                  <c:v>111.62878666460436</c:v>
                </c:pt>
                <c:pt idx="18">
                  <c:v>152.67421926680751</c:v>
                </c:pt>
                <c:pt idx="19">
                  <c:v>183.24866994273836</c:v>
                </c:pt>
                <c:pt idx="20">
                  <c:v>222.51442573361382</c:v>
                </c:pt>
                <c:pt idx="21">
                  <c:v>261.84993440917657</c:v>
                </c:pt>
              </c:numCache>
            </c:numRef>
          </c:xVal>
          <c:yVal>
            <c:numRef>
              <c:f>'All processed data viscoelastic'!$AK$32:$AK$53</c:f>
              <c:numCache>
                <c:formatCode>General</c:formatCode>
                <c:ptCount val="22"/>
                <c:pt idx="0">
                  <c:v>0.99437513356655394</c:v>
                </c:pt>
                <c:pt idx="1">
                  <c:v>1.0422708157322715</c:v>
                </c:pt>
                <c:pt idx="2">
                  <c:v>1.0786469270906811</c:v>
                </c:pt>
                <c:pt idx="3">
                  <c:v>1.1714838298147503</c:v>
                </c:pt>
                <c:pt idx="4">
                  <c:v>1.2462001732649171</c:v>
                </c:pt>
                <c:pt idx="5">
                  <c:v>1.3203425644556988</c:v>
                </c:pt>
                <c:pt idx="6">
                  <c:v>1.0641207676042632</c:v>
                </c:pt>
                <c:pt idx="7">
                  <c:v>1.1263767063151857</c:v>
                </c:pt>
                <c:pt idx="8">
                  <c:v>1.1863195117094056</c:v>
                </c:pt>
                <c:pt idx="9">
                  <c:v>1.2721538611372027</c:v>
                </c:pt>
                <c:pt idx="10">
                  <c:v>1.4027334985066666</c:v>
                </c:pt>
                <c:pt idx="11">
                  <c:v>1.7151659390016147</c:v>
                </c:pt>
                <c:pt idx="12">
                  <c:v>1.9094060683002558</c:v>
                </c:pt>
                <c:pt idx="13">
                  <c:v>2.0360684556623956</c:v>
                </c:pt>
                <c:pt idx="14">
                  <c:v>2.2536820983131318</c:v>
                </c:pt>
                <c:pt idx="15">
                  <c:v>2.3397597936245034</c:v>
                </c:pt>
                <c:pt idx="16">
                  <c:v>1.7526179969767988</c:v>
                </c:pt>
                <c:pt idx="17">
                  <c:v>2.0420742383665038</c:v>
                </c:pt>
                <c:pt idx="18">
                  <c:v>2.2491493386478774</c:v>
                </c:pt>
                <c:pt idx="19">
                  <c:v>2.4372970327736052</c:v>
                </c:pt>
                <c:pt idx="20">
                  <c:v>2.631463499649485</c:v>
                </c:pt>
                <c:pt idx="21">
                  <c:v>2.8071479500319092</c:v>
                </c:pt>
              </c:numCache>
            </c:numRef>
          </c:yVal>
          <c:smooth val="1"/>
        </c:ser>
        <c:ser>
          <c:idx val="11"/>
          <c:order val="2"/>
          <c:tx>
            <c:v>200-W/GLY</c:v>
          </c:tx>
          <c:spPr>
            <a:ln w="28575">
              <a:noFill/>
            </a:ln>
          </c:spPr>
          <c:marker>
            <c:symbol val="square"/>
            <c:size val="6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viscoelastic'!$AO$61:$AO$78</c:f>
              <c:numCache>
                <c:formatCode>General</c:formatCode>
                <c:ptCount val="18"/>
                <c:pt idx="0">
                  <c:v>25.510317720143416</c:v>
                </c:pt>
                <c:pt idx="1">
                  <c:v>31.918606252583601</c:v>
                </c:pt>
                <c:pt idx="2">
                  <c:v>38.435352307239278</c:v>
                </c:pt>
                <c:pt idx="3">
                  <c:v>30.012933914619392</c:v>
                </c:pt>
                <c:pt idx="4">
                  <c:v>51.44056022493195</c:v>
                </c:pt>
                <c:pt idx="5">
                  <c:v>77.062103427222269</c:v>
                </c:pt>
                <c:pt idx="6">
                  <c:v>114.95260065250102</c:v>
                </c:pt>
                <c:pt idx="7">
                  <c:v>129.74134084902283</c:v>
                </c:pt>
                <c:pt idx="8">
                  <c:v>157.32691117446993</c:v>
                </c:pt>
                <c:pt idx="9">
                  <c:v>195.17437170476748</c:v>
                </c:pt>
                <c:pt idx="10">
                  <c:v>239.15187673909313</c:v>
                </c:pt>
                <c:pt idx="11">
                  <c:v>274.42318022349428</c:v>
                </c:pt>
                <c:pt idx="12">
                  <c:v>95.938448857223548</c:v>
                </c:pt>
                <c:pt idx="13">
                  <c:v>149.44132743422691</c:v>
                </c:pt>
                <c:pt idx="14">
                  <c:v>173.58798680849699</c:v>
                </c:pt>
                <c:pt idx="15">
                  <c:v>187.83778057530094</c:v>
                </c:pt>
                <c:pt idx="16">
                  <c:v>213.53986914720039</c:v>
                </c:pt>
                <c:pt idx="17">
                  <c:v>267.41730039906082</c:v>
                </c:pt>
              </c:numCache>
            </c:numRef>
          </c:xVal>
          <c:yVal>
            <c:numRef>
              <c:f>'All processed data viscoelastic'!$AK$61:$AK$78</c:f>
              <c:numCache>
                <c:formatCode>General</c:formatCode>
                <c:ptCount val="18"/>
                <c:pt idx="0">
                  <c:v>1.0941353107842762</c:v>
                </c:pt>
                <c:pt idx="1">
                  <c:v>1.1489370569327781</c:v>
                </c:pt>
                <c:pt idx="2">
                  <c:v>1.241183502471862</c:v>
                </c:pt>
                <c:pt idx="3">
                  <c:v>1.0354253327575915</c:v>
                </c:pt>
                <c:pt idx="4">
                  <c:v>1.3390055709161477</c:v>
                </c:pt>
                <c:pt idx="5">
                  <c:v>1.6726701192354958</c:v>
                </c:pt>
                <c:pt idx="6">
                  <c:v>2.0968420004559003</c:v>
                </c:pt>
                <c:pt idx="7">
                  <c:v>2.433162771540593</c:v>
                </c:pt>
                <c:pt idx="8">
                  <c:v>2.9612867926615301</c:v>
                </c:pt>
                <c:pt idx="9">
                  <c:v>3.323675020750493</c:v>
                </c:pt>
                <c:pt idx="10">
                  <c:v>3.6782457328692773</c:v>
                </c:pt>
                <c:pt idx="11">
                  <c:v>3.9546885163846359</c:v>
                </c:pt>
                <c:pt idx="12">
                  <c:v>2.0395552153318226</c:v>
                </c:pt>
                <c:pt idx="13">
                  <c:v>2.7365887986149073</c:v>
                </c:pt>
                <c:pt idx="14">
                  <c:v>2.9993901465272224</c:v>
                </c:pt>
                <c:pt idx="15">
                  <c:v>3.1748469985423307</c:v>
                </c:pt>
                <c:pt idx="16">
                  <c:v>3.4374582291870368</c:v>
                </c:pt>
                <c:pt idx="17">
                  <c:v>3.877951495594969</c:v>
                </c:pt>
              </c:numCache>
            </c:numRef>
          </c:yVal>
          <c:smooth val="1"/>
        </c:ser>
        <c:ser>
          <c:idx val="0"/>
          <c:order val="3"/>
          <c:tx>
            <c:v>80-W/SUC</c:v>
          </c:tx>
          <c:spPr>
            <a:ln w="28575">
              <a:noFill/>
            </a:ln>
          </c:spPr>
          <c:marker>
            <c:symbol val="circle"/>
            <c:size val="6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viscoelastic'!$Q$9:$Q$26</c:f>
              <c:numCache>
                <c:formatCode>General</c:formatCode>
                <c:ptCount val="18"/>
                <c:pt idx="0">
                  <c:v>31.825000000000003</c:v>
                </c:pt>
                <c:pt idx="1">
                  <c:v>54.113125000000004</c:v>
                </c:pt>
                <c:pt idx="2">
                  <c:v>71.782499999999999</c:v>
                </c:pt>
                <c:pt idx="3">
                  <c:v>89.139375000000001</c:v>
                </c:pt>
                <c:pt idx="4">
                  <c:v>116.02874999999999</c:v>
                </c:pt>
                <c:pt idx="5">
                  <c:v>131.76249999999999</c:v>
                </c:pt>
                <c:pt idx="6">
                  <c:v>9.8721579279480274</c:v>
                </c:pt>
                <c:pt idx="7">
                  <c:v>14.428538510077749</c:v>
                </c:pt>
                <c:pt idx="8">
                  <c:v>20.124014237740067</c:v>
                </c:pt>
                <c:pt idx="9">
                  <c:v>28.097680256467257</c:v>
                </c:pt>
                <c:pt idx="10">
                  <c:v>36.604131386928287</c:v>
                </c:pt>
                <c:pt idx="11">
                  <c:v>47.658709009086238</c:v>
                </c:pt>
                <c:pt idx="12">
                  <c:v>7.8158878826818494</c:v>
                </c:pt>
                <c:pt idx="13">
                  <c:v>14.696787923632611</c:v>
                </c:pt>
                <c:pt idx="14">
                  <c:v>19.027366227177296</c:v>
                </c:pt>
                <c:pt idx="15">
                  <c:v>22.476854152246382</c:v>
                </c:pt>
                <c:pt idx="16">
                  <c:v>27.430565382654258</c:v>
                </c:pt>
                <c:pt idx="17">
                  <c:v>37.333203235207847</c:v>
                </c:pt>
              </c:numCache>
            </c:numRef>
          </c:xVal>
          <c:yVal>
            <c:numRef>
              <c:f>'All processed data viscoelastic'!$M$9:$M$26</c:f>
              <c:numCache>
                <c:formatCode>General</c:formatCode>
                <c:ptCount val="18"/>
                <c:pt idx="0">
                  <c:v>1.0813602136394014</c:v>
                </c:pt>
                <c:pt idx="1">
                  <c:v>1.1636572747244918</c:v>
                </c:pt>
                <c:pt idx="2">
                  <c:v>1.38031931892505</c:v>
                </c:pt>
                <c:pt idx="3">
                  <c:v>1.6783519627188612</c:v>
                </c:pt>
                <c:pt idx="4">
                  <c:v>1.9884023439764273</c:v>
                </c:pt>
                <c:pt idx="5">
                  <c:v>2.1263948296486501</c:v>
                </c:pt>
                <c:pt idx="6">
                  <c:v>0.93334577594389601</c:v>
                </c:pt>
                <c:pt idx="7">
                  <c:v>0.98457679484616578</c:v>
                </c:pt>
                <c:pt idx="8">
                  <c:v>1.0188896978692659</c:v>
                </c:pt>
                <c:pt idx="9">
                  <c:v>1.0276411528225584</c:v>
                </c:pt>
                <c:pt idx="10">
                  <c:v>1.0541402639953013</c:v>
                </c:pt>
                <c:pt idx="11">
                  <c:v>1.1275721955374254</c:v>
                </c:pt>
                <c:pt idx="12">
                  <c:v>0.90812198222857887</c:v>
                </c:pt>
                <c:pt idx="13">
                  <c:v>0.98536823740649648</c:v>
                </c:pt>
                <c:pt idx="14">
                  <c:v>1.0163306453201508</c:v>
                </c:pt>
                <c:pt idx="15">
                  <c:v>1.0294707021459899</c:v>
                </c:pt>
                <c:pt idx="16">
                  <c:v>1.0464530112919308</c:v>
                </c:pt>
                <c:pt idx="17">
                  <c:v>1.0715667497966501</c:v>
                </c:pt>
              </c:numCache>
            </c:numRef>
          </c:yVal>
          <c:smooth val="1"/>
        </c:ser>
        <c:ser>
          <c:idx val="1"/>
          <c:order val="4"/>
          <c:tx>
            <c:v>120-W/SUC</c:v>
          </c:tx>
          <c:spPr>
            <a:ln w="28575">
              <a:noFill/>
            </a:ln>
          </c:spPr>
          <c:marker>
            <c:symbol val="diamond"/>
            <c:size val="7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viscoelastic'!$Q$34:$Q$56</c:f>
              <c:numCache>
                <c:formatCode>General</c:formatCode>
                <c:ptCount val="23"/>
                <c:pt idx="0">
                  <c:v>11.289441390469957</c:v>
                </c:pt>
                <c:pt idx="1">
                  <c:v>21.95542473012959</c:v>
                </c:pt>
                <c:pt idx="2">
                  <c:v>31.587173757165829</c:v>
                </c:pt>
                <c:pt idx="3">
                  <c:v>40.983335725131035</c:v>
                </c:pt>
                <c:pt idx="4">
                  <c:v>50.222951812011011</c:v>
                </c:pt>
                <c:pt idx="5">
                  <c:v>66.12007102854659</c:v>
                </c:pt>
                <c:pt idx="6">
                  <c:v>79.261791379881785</c:v>
                </c:pt>
                <c:pt idx="7">
                  <c:v>95.802724085794296</c:v>
                </c:pt>
                <c:pt idx="8">
                  <c:v>111.90394907306592</c:v>
                </c:pt>
                <c:pt idx="9">
                  <c:v>17.59058476784865</c:v>
                </c:pt>
                <c:pt idx="10">
                  <c:v>32.748867898260379</c:v>
                </c:pt>
                <c:pt idx="11">
                  <c:v>46.546827759647947</c:v>
                </c:pt>
                <c:pt idx="12">
                  <c:v>62.630086308604589</c:v>
                </c:pt>
                <c:pt idx="13">
                  <c:v>75.905213094796125</c:v>
                </c:pt>
                <c:pt idx="14">
                  <c:v>91.383504137118422</c:v>
                </c:pt>
                <c:pt idx="15">
                  <c:v>118.22670156922266</c:v>
                </c:pt>
                <c:pt idx="16">
                  <c:v>128.04355806255651</c:v>
                </c:pt>
                <c:pt idx="17">
                  <c:v>6.9171815292111036</c:v>
                </c:pt>
                <c:pt idx="18">
                  <c:v>10.456467108260947</c:v>
                </c:pt>
                <c:pt idx="19">
                  <c:v>14.946553058895812</c:v>
                </c:pt>
                <c:pt idx="20">
                  <c:v>21.235385131272931</c:v>
                </c:pt>
                <c:pt idx="21">
                  <c:v>26.883582369755374</c:v>
                </c:pt>
                <c:pt idx="22">
                  <c:v>41.774393785176436</c:v>
                </c:pt>
              </c:numCache>
            </c:numRef>
          </c:xVal>
          <c:yVal>
            <c:numRef>
              <c:f>'All processed data viscoelastic'!$M$34:$M$56</c:f>
              <c:numCache>
                <c:formatCode>General</c:formatCode>
                <c:ptCount val="23"/>
                <c:pt idx="0">
                  <c:v>0.87504871581178545</c:v>
                </c:pt>
                <c:pt idx="1">
                  <c:v>1.0164018240815571</c:v>
                </c:pt>
                <c:pt idx="2">
                  <c:v>1.1148576252410407</c:v>
                </c:pt>
                <c:pt idx="3">
                  <c:v>1.2324804252586368</c:v>
                </c:pt>
                <c:pt idx="4">
                  <c:v>1.481590249352432</c:v>
                </c:pt>
                <c:pt idx="5">
                  <c:v>1.7805701836744872</c:v>
                </c:pt>
                <c:pt idx="6">
                  <c:v>2.0815849961844433</c:v>
                </c:pt>
                <c:pt idx="7">
                  <c:v>2.4283761905227887</c:v>
                </c:pt>
                <c:pt idx="8">
                  <c:v>2.6688007298298886</c:v>
                </c:pt>
                <c:pt idx="9">
                  <c:v>0.977242446085548</c:v>
                </c:pt>
                <c:pt idx="10">
                  <c:v>1.0930280848097236</c:v>
                </c:pt>
                <c:pt idx="11">
                  <c:v>1.3404785863057918</c:v>
                </c:pt>
                <c:pt idx="12">
                  <c:v>1.5053510755574906</c:v>
                </c:pt>
                <c:pt idx="13">
                  <c:v>1.9845732957915467</c:v>
                </c:pt>
                <c:pt idx="14">
                  <c:v>2.2163989608370129</c:v>
                </c:pt>
                <c:pt idx="15">
                  <c:v>2.7092899944040143</c:v>
                </c:pt>
                <c:pt idx="16">
                  <c:v>2.7589451513549004</c:v>
                </c:pt>
                <c:pt idx="17">
                  <c:v>0.8369768745283771</c:v>
                </c:pt>
                <c:pt idx="18">
                  <c:v>0.85416189508912854</c:v>
                </c:pt>
                <c:pt idx="19">
                  <c:v>0.94909572057574265</c:v>
                </c:pt>
                <c:pt idx="20">
                  <c:v>0.9988927333471066</c:v>
                </c:pt>
                <c:pt idx="21">
                  <c:v>1.0690757382773481</c:v>
                </c:pt>
                <c:pt idx="22">
                  <c:v>1.2946114417391166</c:v>
                </c:pt>
              </c:numCache>
            </c:numRef>
          </c:yVal>
          <c:smooth val="1"/>
        </c:ser>
        <c:ser>
          <c:idx val="7"/>
          <c:order val="5"/>
          <c:tx>
            <c:v>500-W/SUC</c:v>
          </c:tx>
          <c:spPr>
            <a:ln w="28575">
              <a:noFill/>
            </a:ln>
          </c:spPr>
          <c:marker>
            <c:symbol val="square"/>
            <c:size val="6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viscoelastic'!$Q$63:$Q$84</c:f>
              <c:numCache>
                <c:formatCode>General</c:formatCode>
                <c:ptCount val="22"/>
                <c:pt idx="0">
                  <c:v>12.581264205385525</c:v>
                </c:pt>
                <c:pt idx="1">
                  <c:v>18.415513883648433</c:v>
                </c:pt>
                <c:pt idx="2">
                  <c:v>25.882578311924114</c:v>
                </c:pt>
                <c:pt idx="3">
                  <c:v>32.353222889905147</c:v>
                </c:pt>
                <c:pt idx="4">
                  <c:v>40.765060841280523</c:v>
                </c:pt>
                <c:pt idx="5">
                  <c:v>48.529834334857789</c:v>
                </c:pt>
                <c:pt idx="6">
                  <c:v>57.588736744031245</c:v>
                </c:pt>
                <c:pt idx="7">
                  <c:v>66.64763915320475</c:v>
                </c:pt>
                <c:pt idx="8">
                  <c:v>74.412412646781959</c:v>
                </c:pt>
                <c:pt idx="9">
                  <c:v>15.886339389360582</c:v>
                </c:pt>
                <c:pt idx="10">
                  <c:v>23.941384938529865</c:v>
                </c:pt>
                <c:pt idx="11">
                  <c:v>32.353222889905211</c:v>
                </c:pt>
                <c:pt idx="12">
                  <c:v>38.176803010088136</c:v>
                </c:pt>
                <c:pt idx="13">
                  <c:v>44.647447588069184</c:v>
                </c:pt>
                <c:pt idx="14">
                  <c:v>53.706349997242604</c:v>
                </c:pt>
                <c:pt idx="15">
                  <c:v>60.694646141462158</c:v>
                </c:pt>
                <c:pt idx="16">
                  <c:v>69.287662141020945</c:v>
                </c:pt>
                <c:pt idx="17">
                  <c:v>5.1765156623848334</c:v>
                </c:pt>
                <c:pt idx="18">
                  <c:v>7.3118283731185798</c:v>
                </c:pt>
                <c:pt idx="19">
                  <c:v>8.8647830718340277</c:v>
                </c:pt>
                <c:pt idx="20">
                  <c:v>11.064802228347588</c:v>
                </c:pt>
                <c:pt idx="21">
                  <c:v>13.187173649925402</c:v>
                </c:pt>
              </c:numCache>
            </c:numRef>
          </c:xVal>
          <c:yVal>
            <c:numRef>
              <c:f>'All processed data viscoelastic'!$M$63:$M$84</c:f>
              <c:numCache>
                <c:formatCode>General</c:formatCode>
                <c:ptCount val="22"/>
                <c:pt idx="0">
                  <c:v>1.0515029668482623</c:v>
                </c:pt>
                <c:pt idx="1">
                  <c:v>1.3194097543137113</c:v>
                </c:pt>
                <c:pt idx="2">
                  <c:v>1.8380981331285553</c:v>
                </c:pt>
                <c:pt idx="3">
                  <c:v>2.3225702121258385</c:v>
                </c:pt>
                <c:pt idx="4">
                  <c:v>3.0500091650261751</c:v>
                </c:pt>
                <c:pt idx="5">
                  <c:v>3.5365532750284889</c:v>
                </c:pt>
                <c:pt idx="6">
                  <c:v>3.8480320130442713</c:v>
                </c:pt>
                <c:pt idx="7">
                  <c:v>4.0927013574052227</c:v>
                </c:pt>
                <c:pt idx="8">
                  <c:v>4.2457550505262605</c:v>
                </c:pt>
                <c:pt idx="9">
                  <c:v>1.1353435216855732</c:v>
                </c:pt>
                <c:pt idx="10">
                  <c:v>1.7613760003588783</c:v>
                </c:pt>
                <c:pt idx="11">
                  <c:v>2.2110444963084999</c:v>
                </c:pt>
                <c:pt idx="12">
                  <c:v>2.6022655781747979</c:v>
                </c:pt>
                <c:pt idx="13">
                  <c:v>2.9991505700967589</c:v>
                </c:pt>
                <c:pt idx="14">
                  <c:v>3.6410329626618134</c:v>
                </c:pt>
                <c:pt idx="15">
                  <c:v>3.8629888359602527</c:v>
                </c:pt>
                <c:pt idx="16">
                  <c:v>4.0960819542680582</c:v>
                </c:pt>
                <c:pt idx="17">
                  <c:v>0.97059626763949669</c:v>
                </c:pt>
                <c:pt idx="18">
                  <c:v>1.0272189547620805</c:v>
                </c:pt>
                <c:pt idx="19">
                  <c:v>1.0601736183479549</c:v>
                </c:pt>
                <c:pt idx="20">
                  <c:v>1.1931128699667777</c:v>
                </c:pt>
                <c:pt idx="21">
                  <c:v>1.178928348399521</c:v>
                </c:pt>
              </c:numCache>
            </c:numRef>
          </c:yVal>
          <c:smooth val="1"/>
        </c:ser>
        <c:ser>
          <c:idx val="5"/>
          <c:order val="6"/>
          <c:tx>
            <c:v>Error bar, 80ppm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viscoelastic'!$C$94</c:f>
                <c:numCache>
                  <c:formatCode>General</c:formatCode>
                  <c:ptCount val="1"/>
                  <c:pt idx="0">
                    <c:v>0.28523489932885904</c:v>
                  </c:pt>
                </c:numCache>
              </c:numRef>
            </c:plus>
            <c:minus>
              <c:numRef>
                <c:f>'All processed data viscoelastic'!$C$94</c:f>
                <c:numCache>
                  <c:formatCode>General</c:formatCode>
                  <c:ptCount val="1"/>
                  <c:pt idx="0">
                    <c:v>0.28523489932885904</c:v>
                  </c:pt>
                </c:numCache>
              </c:numRef>
            </c:minus>
            <c:spPr>
              <a:ln w="15875">
                <a:solidFill>
                  <a:srgbClr val="0070C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viscoelastic'!#REF!</c:f>
            </c:numRef>
          </c:xVal>
          <c:yVal>
            <c:numRef>
              <c:f>'All processed data viscoelastic'!#REF!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7"/>
          <c:tx>
            <c:v>Error bar, 50ppm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viscoelastic'!$C$90</c:f>
                <c:numCache>
                  <c:formatCode>General</c:formatCode>
                  <c:ptCount val="1"/>
                  <c:pt idx="0">
                    <c:v>0.27852348993288589</c:v>
                  </c:pt>
                </c:numCache>
              </c:numRef>
            </c:plus>
            <c:minus>
              <c:numRef>
                <c:f>'All processed data viscoelastic'!$C$90</c:f>
                <c:numCache>
                  <c:formatCode>General</c:formatCode>
                  <c:ptCount val="1"/>
                  <c:pt idx="0">
                    <c:v>0.27852348993288589</c:v>
                  </c:pt>
                </c:numCache>
              </c:numRef>
            </c:minus>
            <c:spPr>
              <a:ln w="15875">
                <a:solidFill>
                  <a:srgbClr val="FF000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viscoelastic'!$AO$24</c:f>
              <c:numCache>
                <c:formatCode>General</c:formatCode>
                <c:ptCount val="1"/>
                <c:pt idx="0">
                  <c:v>166.20541119465017</c:v>
                </c:pt>
              </c:numCache>
            </c:numRef>
          </c:xVal>
          <c:yVal>
            <c:numRef>
              <c:f>'All processed data viscoelastic'!$AK$24</c:f>
              <c:numCache>
                <c:formatCode>General</c:formatCode>
                <c:ptCount val="1"/>
                <c:pt idx="0">
                  <c:v>2.6322150174119088</c:v>
                </c:pt>
              </c:numCache>
            </c:numRef>
          </c:yVal>
          <c:smooth val="0"/>
        </c:ser>
        <c:ser>
          <c:idx val="6"/>
          <c:order val="8"/>
          <c:tx>
            <c:v>Error bar, 120ppm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viscoelastic'!$C$95</c:f>
                <c:numCache>
                  <c:formatCode>General</c:formatCode>
                  <c:ptCount val="1"/>
                  <c:pt idx="0">
                    <c:v>0.43624161073825507</c:v>
                  </c:pt>
                </c:numCache>
              </c:numRef>
            </c:plus>
            <c:minus>
              <c:numRef>
                <c:f>'All processed data viscoelastic'!$C$95</c:f>
                <c:numCache>
                  <c:formatCode>General</c:formatCode>
                  <c:ptCount val="1"/>
                  <c:pt idx="0">
                    <c:v>0.43624161073825507</c:v>
                  </c:pt>
                </c:numCache>
              </c:numRef>
            </c:minus>
            <c:spPr>
              <a:ln w="15875">
                <a:solidFill>
                  <a:srgbClr val="0070C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viscoelastic'!$Q$50</c:f>
              <c:numCache>
                <c:formatCode>General</c:formatCode>
                <c:ptCount val="1"/>
                <c:pt idx="0">
                  <c:v>128.04355806255651</c:v>
                </c:pt>
              </c:numCache>
            </c:numRef>
          </c:xVal>
          <c:yVal>
            <c:numRef>
              <c:f>'All processed data viscoelastic'!$M$50</c:f>
              <c:numCache>
                <c:formatCode>General</c:formatCode>
                <c:ptCount val="1"/>
                <c:pt idx="0">
                  <c:v>2.7589451513549004</c:v>
                </c:pt>
              </c:numCache>
            </c:numRef>
          </c:yVal>
          <c:smooth val="0"/>
        </c:ser>
        <c:ser>
          <c:idx val="3"/>
          <c:order val="9"/>
          <c:tx>
            <c:v>Error bar, 100ppm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viscoelastic'!$C$91</c:f>
                <c:numCache>
                  <c:formatCode>General</c:formatCode>
                  <c:ptCount val="1"/>
                  <c:pt idx="0">
                    <c:v>0.41946308724832215</c:v>
                  </c:pt>
                </c:numCache>
              </c:numRef>
            </c:plus>
            <c:minus>
              <c:numRef>
                <c:f>'All processed data viscoelastic'!$C$91</c:f>
                <c:numCache>
                  <c:formatCode>General</c:formatCode>
                  <c:ptCount val="1"/>
                  <c:pt idx="0">
                    <c:v>0.41946308724832215</c:v>
                  </c:pt>
                </c:numCache>
              </c:numRef>
            </c:minus>
            <c:spPr>
              <a:ln w="15875">
                <a:solidFill>
                  <a:srgbClr val="FF000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viscoelastic'!$AO$53</c:f>
              <c:numCache>
                <c:formatCode>General</c:formatCode>
                <c:ptCount val="1"/>
                <c:pt idx="0">
                  <c:v>261.84993440917657</c:v>
                </c:pt>
              </c:numCache>
            </c:numRef>
          </c:xVal>
          <c:yVal>
            <c:numRef>
              <c:f>'All processed data viscoelastic'!$AK$53</c:f>
              <c:numCache>
                <c:formatCode>General</c:formatCode>
                <c:ptCount val="1"/>
                <c:pt idx="0">
                  <c:v>2.8071479500319092</c:v>
                </c:pt>
              </c:numCache>
            </c:numRef>
          </c:yVal>
          <c:smooth val="0"/>
        </c:ser>
        <c:ser>
          <c:idx val="8"/>
          <c:order val="10"/>
          <c:tx>
            <c:v>Error bar, 500ppm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viscoelastic'!$C$96</c:f>
                <c:numCache>
                  <c:formatCode>General</c:formatCode>
                  <c:ptCount val="1"/>
                  <c:pt idx="0">
                    <c:v>0.55369127516778516</c:v>
                  </c:pt>
                </c:numCache>
              </c:numRef>
            </c:plus>
            <c:minus>
              <c:numRef>
                <c:f>'All processed data viscoelastic'!$C$96</c:f>
                <c:numCache>
                  <c:formatCode>General</c:formatCode>
                  <c:ptCount val="1"/>
                  <c:pt idx="0">
                    <c:v>0.55369127516778516</c:v>
                  </c:pt>
                </c:numCache>
              </c:numRef>
            </c:minus>
            <c:spPr>
              <a:ln w="15875">
                <a:solidFill>
                  <a:srgbClr val="0070C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viscoelastic'!$Q$71</c:f>
              <c:numCache>
                <c:formatCode>General</c:formatCode>
                <c:ptCount val="1"/>
                <c:pt idx="0">
                  <c:v>74.412412646781959</c:v>
                </c:pt>
              </c:numCache>
            </c:numRef>
          </c:xVal>
          <c:yVal>
            <c:numRef>
              <c:f>'All processed data viscoelastic'!$M$71</c:f>
              <c:numCache>
                <c:formatCode>General</c:formatCode>
                <c:ptCount val="1"/>
                <c:pt idx="0">
                  <c:v>4.2457550505262605</c:v>
                </c:pt>
              </c:numCache>
            </c:numRef>
          </c:yVal>
          <c:smooth val="0"/>
        </c:ser>
        <c:ser>
          <c:idx val="12"/>
          <c:order val="11"/>
          <c:tx>
            <c:v>Error bar, 200ppm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viscoelastic'!$C$92</c:f>
                <c:numCache>
                  <c:formatCode>General</c:formatCode>
                  <c:ptCount val="1"/>
                  <c:pt idx="0">
                    <c:v>0.50335570469798663</c:v>
                  </c:pt>
                </c:numCache>
              </c:numRef>
            </c:plus>
            <c:minus>
              <c:numRef>
                <c:f>'All processed data viscoelastic'!$C$92</c:f>
                <c:numCache>
                  <c:formatCode>General</c:formatCode>
                  <c:ptCount val="1"/>
                  <c:pt idx="0">
                    <c:v>0.50335570469798663</c:v>
                  </c:pt>
                </c:numCache>
              </c:numRef>
            </c:minus>
            <c:spPr>
              <a:ln w="15875">
                <a:solidFill>
                  <a:srgbClr val="FF000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viscoelastic'!$AO$73</c:f>
              <c:numCache>
                <c:formatCode>General</c:formatCode>
                <c:ptCount val="1"/>
                <c:pt idx="0">
                  <c:v>95.938448857223548</c:v>
                </c:pt>
              </c:numCache>
            </c:numRef>
          </c:xVal>
          <c:yVal>
            <c:numRef>
              <c:f>'All processed data viscoelastic'!$AK$73</c:f>
              <c:numCache>
                <c:formatCode>General</c:formatCode>
                <c:ptCount val="1"/>
                <c:pt idx="0">
                  <c:v>2.0395552153318226</c:v>
                </c:pt>
              </c:numCache>
            </c:numRef>
          </c:yVal>
          <c:smooth val="0"/>
        </c:ser>
        <c:ser>
          <c:idx val="4"/>
          <c:order val="12"/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'All processed data viscoelastic'!$O$98:$O$99</c:f>
              <c:numCache>
                <c:formatCode>General</c:formatCode>
                <c:ptCount val="2"/>
                <c:pt idx="0">
                  <c:v>0</c:v>
                </c:pt>
                <c:pt idx="1">
                  <c:v>350</c:v>
                </c:pt>
              </c:numCache>
            </c:numRef>
          </c:xVal>
          <c:yVal>
            <c:numRef>
              <c:f>'All processed data viscoelastic'!$P$98:$P$99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428128"/>
        <c:axId val="1084430848"/>
      </c:scatterChart>
      <c:valAx>
        <c:axId val="1084428128"/>
        <c:scaling>
          <c:orientation val="minMax"/>
          <c:max val="3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baseline="0"/>
                </a:pPr>
                <a:r>
                  <a:rPr lang="en-GB" sz="1400" b="0" i="1" baseline="0">
                    <a:sym typeface="Symbol"/>
                  </a:rPr>
                  <a:t>Wi</a:t>
                </a:r>
                <a:endParaRPr lang="en-GB" sz="1400" b="0" i="1" baseline="0"/>
              </a:p>
            </c:rich>
          </c:tx>
          <c:layout>
            <c:manualLayout>
              <c:xMode val="edge"/>
              <c:yMode val="edge"/>
              <c:x val="0.51876895035546766"/>
              <c:y val="0.93874494949494947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 w="15875">
            <a:solidFill>
              <a:schemeClr val="tx1"/>
            </a:solidFill>
          </a:ln>
        </c:spPr>
        <c:crossAx val="1084430848"/>
        <c:crossesAt val="0"/>
        <c:crossBetween val="midCat"/>
        <c:majorUnit val="50"/>
        <c:minorUnit val="25"/>
      </c:valAx>
      <c:valAx>
        <c:axId val="1084430848"/>
        <c:scaling>
          <c:orientation val="minMax"/>
          <c:max val="5"/>
          <c:min val="0"/>
        </c:scaling>
        <c:delete val="0"/>
        <c:axPos val="l"/>
        <c:numFmt formatCode="General" sourceLinked="1"/>
        <c:majorTickMark val="in"/>
        <c:minorTickMark val="in"/>
        <c:tickLblPos val="nextTo"/>
        <c:spPr>
          <a:ln w="15875">
            <a:solidFill>
              <a:schemeClr val="tx1"/>
            </a:solidFill>
          </a:ln>
        </c:spPr>
        <c:crossAx val="1084428128"/>
        <c:crossesAt val="0"/>
        <c:crossBetween val="midCat"/>
        <c:majorUnit val="0.5"/>
        <c:minorUnit val="0.25"/>
      </c:valAx>
      <c:spPr>
        <a:ln w="15875">
          <a:solidFill>
            <a:schemeClr val="tx1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72138354700854701"/>
          <c:y val="0.3406002525252525"/>
          <c:w val="0.21482411148915798"/>
          <c:h val="0.34733183198635159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lang="en-GB" sz="1200" b="0" i="0" u="none" strike="noStrike" kern="1200" baseline="0">
          <a:solidFill>
            <a:sysClr val="windowText" lastClr="000000"/>
          </a:solidFill>
          <a:latin typeface="Times New Roman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3722605668477"/>
          <c:y val="2.9882456015435193E-2"/>
          <c:w val="0.80616885360607438"/>
          <c:h val="0.83152638888888886"/>
        </c:manualLayout>
      </c:layout>
      <c:scatterChart>
        <c:scatterStyle val="lineMarker"/>
        <c:varyColors val="0"/>
        <c:ser>
          <c:idx val="9"/>
          <c:order val="0"/>
          <c:tx>
            <c:v>50-W/GLY</c:v>
          </c:tx>
          <c:spPr>
            <a:ln w="28575">
              <a:noFill/>
            </a:ln>
          </c:spPr>
          <c:marker>
            <c:symbol val="circle"/>
            <c:size val="6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viscoelastic'!$AM$9:$AM$24</c:f>
              <c:numCache>
                <c:formatCode>General</c:formatCode>
                <c:ptCount val="16"/>
                <c:pt idx="0">
                  <c:v>0.62037771513741635</c:v>
                </c:pt>
                <c:pt idx="1">
                  <c:v>0.94649343113589746</c:v>
                </c:pt>
                <c:pt idx="2">
                  <c:v>1.2659059624467388</c:v>
                </c:pt>
                <c:pt idx="3">
                  <c:v>1.7358828040315102</c:v>
                </c:pt>
                <c:pt idx="4">
                  <c:v>2.0263722533261719</c:v>
                </c:pt>
                <c:pt idx="5">
                  <c:v>2.2977813767621185</c:v>
                </c:pt>
                <c:pt idx="6">
                  <c:v>0.87648520640169469</c:v>
                </c:pt>
                <c:pt idx="7">
                  <c:v>2.1198524626751474</c:v>
                </c:pt>
                <c:pt idx="8">
                  <c:v>3.1597591060251484</c:v>
                </c:pt>
                <c:pt idx="9">
                  <c:v>4.1227333097661463</c:v>
                </c:pt>
                <c:pt idx="10">
                  <c:v>5.2662651767085729</c:v>
                </c:pt>
                <c:pt idx="11">
                  <c:v>6.4699829313848198</c:v>
                </c:pt>
                <c:pt idx="12">
                  <c:v>8.0911519420608862</c:v>
                </c:pt>
                <c:pt idx="13">
                  <c:v>9.620023511245023</c:v>
                </c:pt>
                <c:pt idx="14">
                  <c:v>11.049088644025217</c:v>
                </c:pt>
                <c:pt idx="15">
                  <c:v>12.255974121454635</c:v>
                </c:pt>
              </c:numCache>
            </c:numRef>
          </c:xVal>
          <c:yVal>
            <c:numRef>
              <c:f>'All processed data viscoelastic'!$AI$9:$AI$24</c:f>
              <c:numCache>
                <c:formatCode>General</c:formatCode>
                <c:ptCount val="16"/>
                <c:pt idx="0">
                  <c:v>2.9197910594416583</c:v>
                </c:pt>
                <c:pt idx="1">
                  <c:v>3.0637052965367535</c:v>
                </c:pt>
                <c:pt idx="2">
                  <c:v>3.1828024231335181</c:v>
                </c:pt>
                <c:pt idx="3">
                  <c:v>3.2163505623335209</c:v>
                </c:pt>
                <c:pt idx="4">
                  <c:v>3.35497246639226</c:v>
                </c:pt>
                <c:pt idx="5">
                  <c:v>3.5200753128864823</c:v>
                </c:pt>
                <c:pt idx="6">
                  <c:v>3.0016286808946879</c:v>
                </c:pt>
                <c:pt idx="7">
                  <c:v>3.5198545043208718</c:v>
                </c:pt>
                <c:pt idx="8">
                  <c:v>3.878991131430463</c:v>
                </c:pt>
                <c:pt idx="9">
                  <c:v>4.4210089565139654</c:v>
                </c:pt>
                <c:pt idx="10">
                  <c:v>4.6809721458096574</c:v>
                </c:pt>
                <c:pt idx="11">
                  <c:v>5.4277961934642098</c:v>
                </c:pt>
                <c:pt idx="12">
                  <c:v>6.0312217809563853</c:v>
                </c:pt>
                <c:pt idx="13">
                  <c:v>6.6560340241561819</c:v>
                </c:pt>
                <c:pt idx="14">
                  <c:v>7.3802667628824841</c:v>
                </c:pt>
                <c:pt idx="15">
                  <c:v>7.8440007518874886</c:v>
                </c:pt>
              </c:numCache>
            </c:numRef>
          </c:yVal>
          <c:smooth val="1"/>
        </c:ser>
        <c:ser>
          <c:idx val="10"/>
          <c:order val="1"/>
          <c:tx>
            <c:v>100-W/GLY</c:v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viscoelastic'!$AM$32:$AM$53</c:f>
              <c:numCache>
                <c:formatCode>General</c:formatCode>
                <c:ptCount val="22"/>
                <c:pt idx="0">
                  <c:v>0.39709986926897889</c:v>
                </c:pt>
                <c:pt idx="1">
                  <c:v>0.57579117292781357</c:v>
                </c:pt>
                <c:pt idx="2">
                  <c:v>0.69899998535484464</c:v>
                </c:pt>
                <c:pt idx="3">
                  <c:v>0.89655345742267301</c:v>
                </c:pt>
                <c:pt idx="4">
                  <c:v>1.1736248108093423</c:v>
                </c:pt>
                <c:pt idx="5">
                  <c:v>1.503801987580784</c:v>
                </c:pt>
                <c:pt idx="6">
                  <c:v>0.65694668049045901</c:v>
                </c:pt>
                <c:pt idx="7">
                  <c:v>0.90681580521518479</c:v>
                </c:pt>
                <c:pt idx="8">
                  <c:v>1.2037177546762603</c:v>
                </c:pt>
                <c:pt idx="9">
                  <c:v>1.5998900483892611</c:v>
                </c:pt>
                <c:pt idx="10">
                  <c:v>2.1950335147993187</c:v>
                </c:pt>
                <c:pt idx="11">
                  <c:v>2.8584266351079659</c:v>
                </c:pt>
                <c:pt idx="12">
                  <c:v>3.6422039184511568</c:v>
                </c:pt>
                <c:pt idx="13">
                  <c:v>4.3636180642313116</c:v>
                </c:pt>
                <c:pt idx="14">
                  <c:v>5.162826906810948</c:v>
                </c:pt>
                <c:pt idx="15">
                  <c:v>5.684263130009275</c:v>
                </c:pt>
                <c:pt idx="16">
                  <c:v>2.710600000045329</c:v>
                </c:pt>
                <c:pt idx="17">
                  <c:v>3.8486610492475894</c:v>
                </c:pt>
                <c:pt idx="18">
                  <c:v>5.2637974349923091</c:v>
                </c:pt>
                <c:pt idx="19">
                  <c:v>6.3179224589625651</c:v>
                </c:pt>
                <c:pt idx="20">
                  <c:v>7.6717003633633496</c:v>
                </c:pt>
                <c:pt idx="21">
                  <c:v>9.027883160071843</c:v>
                </c:pt>
              </c:numCache>
            </c:numRef>
          </c:xVal>
          <c:yVal>
            <c:numRef>
              <c:f>'All processed data viscoelastic'!$AI$32:$AI$53</c:f>
              <c:numCache>
                <c:formatCode>General</c:formatCode>
                <c:ptCount val="22"/>
                <c:pt idx="0">
                  <c:v>2.9632378980283307</c:v>
                </c:pt>
                <c:pt idx="1">
                  <c:v>3.105967030882169</c:v>
                </c:pt>
                <c:pt idx="2">
                  <c:v>3.2143678427302294</c:v>
                </c:pt>
                <c:pt idx="3">
                  <c:v>3.4910218128479555</c:v>
                </c:pt>
                <c:pt idx="4">
                  <c:v>3.7136765163294529</c:v>
                </c:pt>
                <c:pt idx="5">
                  <c:v>3.9346208420779822</c:v>
                </c:pt>
                <c:pt idx="6">
                  <c:v>3.1710798874607047</c:v>
                </c:pt>
                <c:pt idx="7">
                  <c:v>3.3566025848192536</c:v>
                </c:pt>
                <c:pt idx="8">
                  <c:v>3.5352321448940289</c:v>
                </c:pt>
                <c:pt idx="9">
                  <c:v>3.7910185061888644</c:v>
                </c:pt>
                <c:pt idx="10">
                  <c:v>4.1801458255498662</c:v>
                </c:pt>
                <c:pt idx="11">
                  <c:v>5.1111944982248119</c:v>
                </c:pt>
                <c:pt idx="12">
                  <c:v>5.6900300835347624</c:v>
                </c:pt>
                <c:pt idx="13">
                  <c:v>6.0674839978739383</c:v>
                </c:pt>
                <c:pt idx="14">
                  <c:v>6.7159726529731332</c:v>
                </c:pt>
                <c:pt idx="15">
                  <c:v>6.9724841850010204</c:v>
                </c:pt>
                <c:pt idx="16">
                  <c:v>5.22280163099086</c:v>
                </c:pt>
                <c:pt idx="17">
                  <c:v>6.0853812303321808</c:v>
                </c:pt>
                <c:pt idx="18">
                  <c:v>6.702465029170674</c:v>
                </c:pt>
                <c:pt idx="19">
                  <c:v>7.2631451576653436</c:v>
                </c:pt>
                <c:pt idx="20">
                  <c:v>7.8417612289554652</c:v>
                </c:pt>
                <c:pt idx="21">
                  <c:v>8.3653008910950888</c:v>
                </c:pt>
              </c:numCache>
            </c:numRef>
          </c:yVal>
          <c:smooth val="1"/>
        </c:ser>
        <c:ser>
          <c:idx val="11"/>
          <c:order val="2"/>
          <c:tx>
            <c:v>200-W/GLY</c:v>
          </c:tx>
          <c:spPr>
            <a:ln w="28575">
              <a:noFill/>
            </a:ln>
          </c:spPr>
          <c:marker>
            <c:symbol val="square"/>
            <c:size val="6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viscoelastic'!$AM$61:$AM$78</c:f>
              <c:numCache>
                <c:formatCode>General</c:formatCode>
                <c:ptCount val="18"/>
                <c:pt idx="0">
                  <c:v>0.36076789495644546</c:v>
                </c:pt>
                <c:pt idx="1">
                  <c:v>0.4513941580035909</c:v>
                </c:pt>
                <c:pt idx="2">
                  <c:v>0.5435542315038685</c:v>
                </c:pt>
                <c:pt idx="3">
                  <c:v>0.42444406646077931</c:v>
                </c:pt>
                <c:pt idx="4">
                  <c:v>0.72747438237804207</c:v>
                </c:pt>
                <c:pt idx="5">
                  <c:v>1.0898152323834942</c:v>
                </c:pt>
                <c:pt idx="6">
                  <c:v>1.6256641023496652</c:v>
                </c:pt>
                <c:pt idx="7">
                  <c:v>1.8348070353498336</c:v>
                </c:pt>
                <c:pt idx="8">
                  <c:v>2.2249232325160588</c:v>
                </c:pt>
                <c:pt idx="9">
                  <c:v>2.76016347588555</c:v>
                </c:pt>
                <c:pt idx="10">
                  <c:v>3.382095044544231</c:v>
                </c:pt>
                <c:pt idx="11">
                  <c:v>3.880903175827898</c:v>
                </c:pt>
                <c:pt idx="12">
                  <c:v>1.3567652359059901</c:v>
                </c:pt>
                <c:pt idx="13">
                  <c:v>2.1134050037868315</c:v>
                </c:pt>
                <c:pt idx="14">
                  <c:v>2.4548879899358855</c:v>
                </c:pt>
                <c:pt idx="15">
                  <c:v>2.6564091217857655</c:v>
                </c:pt>
                <c:pt idx="16">
                  <c:v>3.0198890475079976</c:v>
                </c:pt>
                <c:pt idx="17">
                  <c:v>3.7818257537312321</c:v>
                </c:pt>
              </c:numCache>
            </c:numRef>
          </c:xVal>
          <c:yVal>
            <c:numRef>
              <c:f>'All processed data viscoelastic'!$AI$61:$AI$78</c:f>
              <c:numCache>
                <c:formatCode>General</c:formatCode>
                <c:ptCount val="18"/>
                <c:pt idx="0">
                  <c:v>3.2605232261371433</c:v>
                </c:pt>
                <c:pt idx="1">
                  <c:v>3.4238324296596789</c:v>
                </c:pt>
                <c:pt idx="2">
                  <c:v>3.6987268373661486</c:v>
                </c:pt>
                <c:pt idx="3">
                  <c:v>3.0855674916176228</c:v>
                </c:pt>
                <c:pt idx="4">
                  <c:v>3.9902366013301203</c:v>
                </c:pt>
                <c:pt idx="5">
                  <c:v>4.9845569553217777</c:v>
                </c:pt>
                <c:pt idx="6">
                  <c:v>6.2485891613585833</c:v>
                </c:pt>
                <c:pt idx="7">
                  <c:v>7.2508250591909666</c:v>
                </c:pt>
                <c:pt idx="8">
                  <c:v>8.8246346421313593</c:v>
                </c:pt>
                <c:pt idx="9">
                  <c:v>9.9045515618364686</c:v>
                </c:pt>
                <c:pt idx="10">
                  <c:v>10.961172283950447</c:v>
                </c:pt>
                <c:pt idx="11">
                  <c:v>11.784971778826215</c:v>
                </c:pt>
                <c:pt idx="12">
                  <c:v>6.0778745416888311</c:v>
                </c:pt>
                <c:pt idx="13">
                  <c:v>8.1550346198724242</c:v>
                </c:pt>
                <c:pt idx="14">
                  <c:v>8.9381826366511223</c:v>
                </c:pt>
                <c:pt idx="15">
                  <c:v>9.4610440556561457</c:v>
                </c:pt>
                <c:pt idx="16">
                  <c:v>10.24362552297737</c:v>
                </c:pt>
                <c:pt idx="17">
                  <c:v>11.556295456873007</c:v>
                </c:pt>
              </c:numCache>
            </c:numRef>
          </c:yVal>
          <c:smooth val="1"/>
        </c:ser>
        <c:ser>
          <c:idx val="0"/>
          <c:order val="3"/>
          <c:tx>
            <c:v>80-W/SUC</c:v>
          </c:tx>
          <c:spPr>
            <a:ln w="28575">
              <a:noFill/>
            </a:ln>
          </c:spPr>
          <c:marker>
            <c:symbol val="circle"/>
            <c:size val="6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viscoelastic'!$O$9:$O$26</c:f>
              <c:numCache>
                <c:formatCode>General</c:formatCode>
                <c:ptCount val="18"/>
                <c:pt idx="0">
                  <c:v>1.9387498860813326</c:v>
                </c:pt>
                <c:pt idx="1">
                  <c:v>3.2964883989423104</c:v>
                </c:pt>
                <c:pt idx="2">
                  <c:v>4.3729316407553034</c:v>
                </c:pt>
                <c:pt idx="3">
                  <c:v>5.4302339400281863</c:v>
                </c:pt>
                <c:pt idx="4">
                  <c:v>7.068339610476472</c:v>
                </c:pt>
                <c:pt idx="5">
                  <c:v>8.0269803020959891</c:v>
                </c:pt>
                <c:pt idx="6">
                  <c:v>0.60458999028734572</c:v>
                </c:pt>
                <c:pt idx="7">
                  <c:v>0.88363152426611213</c:v>
                </c:pt>
                <c:pt idx="8">
                  <c:v>1.2324334417395806</c:v>
                </c:pt>
                <c:pt idx="9">
                  <c:v>1.7207561262024329</c:v>
                </c:pt>
                <c:pt idx="10">
                  <c:v>2.2417075984013985</c:v>
                </c:pt>
                <c:pt idx="11">
                  <c:v>2.9187112510972564</c:v>
                </c:pt>
                <c:pt idx="12">
                  <c:v>0.47902129999689358</c:v>
                </c:pt>
                <c:pt idx="13">
                  <c:v>0.90073892597106853</c:v>
                </c:pt>
                <c:pt idx="14">
                  <c:v>1.1661520536719894</c:v>
                </c:pt>
                <c:pt idx="15">
                  <c:v>1.3775647831011639</c:v>
                </c:pt>
                <c:pt idx="16">
                  <c:v>1.6811685743808524</c:v>
                </c:pt>
                <c:pt idx="17">
                  <c:v>2.2880829171568404</c:v>
                </c:pt>
              </c:numCache>
            </c:numRef>
          </c:xVal>
          <c:yVal>
            <c:numRef>
              <c:f>'All processed data viscoelastic'!$K$9:$K$26</c:f>
              <c:numCache>
                <c:formatCode>General</c:formatCode>
                <c:ptCount val="18"/>
                <c:pt idx="0">
                  <c:v>3.2224534366454161</c:v>
                </c:pt>
                <c:pt idx="1">
                  <c:v>3.4676986786789854</c:v>
                </c:pt>
                <c:pt idx="2">
                  <c:v>4.1133515703966488</c:v>
                </c:pt>
                <c:pt idx="3">
                  <c:v>5.0014888489022065</c:v>
                </c:pt>
                <c:pt idx="4">
                  <c:v>5.9254389850497535</c:v>
                </c:pt>
                <c:pt idx="5">
                  <c:v>6.336656592352977</c:v>
                </c:pt>
                <c:pt idx="6">
                  <c:v>2.78137041231281</c:v>
                </c:pt>
                <c:pt idx="7">
                  <c:v>2.934038848641574</c:v>
                </c:pt>
                <c:pt idx="8">
                  <c:v>3.0362912996504123</c:v>
                </c:pt>
                <c:pt idx="9">
                  <c:v>3.0623706354112241</c:v>
                </c:pt>
                <c:pt idx="10">
                  <c:v>3.1413379867059978</c:v>
                </c:pt>
                <c:pt idx="11">
                  <c:v>3.3601651427015278</c:v>
                </c:pt>
                <c:pt idx="12">
                  <c:v>2.706203507041165</c:v>
                </c:pt>
                <c:pt idx="13">
                  <c:v>2.9363973474713596</c:v>
                </c:pt>
                <c:pt idx="14">
                  <c:v>3.0286653230540495</c:v>
                </c:pt>
                <c:pt idx="15">
                  <c:v>3.0678226923950498</c:v>
                </c:pt>
                <c:pt idx="16">
                  <c:v>3.1184299736499539</c:v>
                </c:pt>
                <c:pt idx="17">
                  <c:v>3.1932689143940176</c:v>
                </c:pt>
              </c:numCache>
            </c:numRef>
          </c:yVal>
          <c:smooth val="1"/>
        </c:ser>
        <c:ser>
          <c:idx val="1"/>
          <c:order val="4"/>
          <c:tx>
            <c:v>120-W/SUC</c:v>
          </c:tx>
          <c:spPr>
            <a:ln w="28575">
              <a:noFill/>
            </a:ln>
          </c:spPr>
          <c:marker>
            <c:symbol val="diamond"/>
            <c:size val="7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viscoelastic'!$O$34:$O$56</c:f>
              <c:numCache>
                <c:formatCode>General</c:formatCode>
                <c:ptCount val="23"/>
                <c:pt idx="0">
                  <c:v>0.43428841885034686</c:v>
                </c:pt>
                <c:pt idx="1">
                  <c:v>0.84459331170139151</c:v>
                </c:pt>
                <c:pt idx="2">
                  <c:v>1.2151127121781948</c:v>
                </c:pt>
                <c:pt idx="3">
                  <c:v>1.576569420547669</c:v>
                </c:pt>
                <c:pt idx="4">
                  <c:v>1.9320040361649349</c:v>
                </c:pt>
                <c:pt idx="5">
                  <c:v>2.5435431309737084</c:v>
                </c:pt>
                <c:pt idx="6">
                  <c:v>3.0490860320753193</c:v>
                </c:pt>
                <c:pt idx="7">
                  <c:v>3.6853916970504486</c:v>
                </c:pt>
                <c:pt idx="8">
                  <c:v>4.3047824445128251</c:v>
                </c:pt>
                <c:pt idx="9">
                  <c:v>0.67668425577999081</c:v>
                </c:pt>
                <c:pt idx="10">
                  <c:v>1.2598013990913977</c:v>
                </c:pt>
                <c:pt idx="11">
                  <c:v>1.7905888813330773</c:v>
                </c:pt>
                <c:pt idx="12">
                  <c:v>2.4092884859994284</c:v>
                </c:pt>
                <c:pt idx="13">
                  <c:v>2.919963338953603</c:v>
                </c:pt>
                <c:pt idx="14">
                  <c:v>3.515390722008187</c:v>
                </c:pt>
                <c:pt idx="15">
                  <c:v>4.5480095528670059</c:v>
                </c:pt>
                <c:pt idx="16">
                  <c:v>4.9256497688098122</c:v>
                </c:pt>
                <c:pt idx="17">
                  <c:v>0.26900590149991088</c:v>
                </c:pt>
                <c:pt idx="18">
                  <c:v>0.40664703522428791</c:v>
                </c:pt>
                <c:pt idx="19">
                  <c:v>0.58126434342443456</c:v>
                </c:pt>
                <c:pt idx="20">
                  <c:v>0.82583403324205873</c:v>
                </c:pt>
                <c:pt idx="21">
                  <c:v>1.0454897389035178</c:v>
                </c:pt>
                <c:pt idx="22">
                  <c:v>1.6245863163107257</c:v>
                </c:pt>
              </c:numCache>
            </c:numRef>
          </c:xVal>
          <c:yVal>
            <c:numRef>
              <c:f>'All processed data viscoelastic'!$K$34:$K$56</c:f>
              <c:numCache>
                <c:formatCode>General</c:formatCode>
                <c:ptCount val="23"/>
                <c:pt idx="0">
                  <c:v>2.6076451731191206</c:v>
                </c:pt>
                <c:pt idx="1">
                  <c:v>3.0288774357630404</c:v>
                </c:pt>
                <c:pt idx="2">
                  <c:v>3.3222757232183011</c:v>
                </c:pt>
                <c:pt idx="3">
                  <c:v>3.6727916672707375</c:v>
                </c:pt>
                <c:pt idx="4">
                  <c:v>4.4151389430702475</c:v>
                </c:pt>
                <c:pt idx="5">
                  <c:v>5.3060991473499719</c:v>
                </c:pt>
                <c:pt idx="6">
                  <c:v>6.2031232886296408</c:v>
                </c:pt>
                <c:pt idx="7">
                  <c:v>7.2365610477579105</c:v>
                </c:pt>
                <c:pt idx="8">
                  <c:v>7.9530261748930684</c:v>
                </c:pt>
                <c:pt idx="9">
                  <c:v>2.9121824893349331</c:v>
                </c:pt>
                <c:pt idx="10">
                  <c:v>3.2572236927329765</c:v>
                </c:pt>
                <c:pt idx="11">
                  <c:v>3.9946261871912592</c:v>
                </c:pt>
                <c:pt idx="12">
                  <c:v>4.4859462051613219</c:v>
                </c:pt>
                <c:pt idx="13">
                  <c:v>5.9140284214588092</c:v>
                </c:pt>
                <c:pt idx="14">
                  <c:v>6.6048689032942987</c:v>
                </c:pt>
                <c:pt idx="15">
                  <c:v>8.0736841833239623</c:v>
                </c:pt>
                <c:pt idx="16">
                  <c:v>8.2216565510376025</c:v>
                </c:pt>
                <c:pt idx="17">
                  <c:v>2.4941910860945637</c:v>
                </c:pt>
                <c:pt idx="18">
                  <c:v>2.5454024473656029</c:v>
                </c:pt>
                <c:pt idx="19">
                  <c:v>2.8283052473157131</c:v>
                </c:pt>
                <c:pt idx="20">
                  <c:v>2.9767003453743777</c:v>
                </c:pt>
                <c:pt idx="21">
                  <c:v>3.1858457000664973</c:v>
                </c:pt>
                <c:pt idx="22">
                  <c:v>3.8579420963825672</c:v>
                </c:pt>
              </c:numCache>
            </c:numRef>
          </c:yVal>
          <c:smooth val="1"/>
        </c:ser>
        <c:ser>
          <c:idx val="7"/>
          <c:order val="5"/>
          <c:tx>
            <c:v>500-W/SUC</c:v>
          </c:tx>
          <c:spPr>
            <a:ln w="28575">
              <a:noFill/>
            </a:ln>
          </c:spPr>
          <c:marker>
            <c:symbol val="square"/>
            <c:size val="6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viscoelastic'!$O$63:$O$84</c:f>
              <c:numCache>
                <c:formatCode>General</c:formatCode>
                <c:ptCount val="22"/>
                <c:pt idx="0">
                  <c:v>0.45213105909231388</c:v>
                </c:pt>
                <c:pt idx="1">
                  <c:v>0.66179563993092694</c:v>
                </c:pt>
                <c:pt idx="2">
                  <c:v>0.93013844659590861</c:v>
                </c:pt>
                <c:pt idx="3">
                  <c:v>1.1626730582448863</c:v>
                </c:pt>
                <c:pt idx="4">
                  <c:v>1.4649680533885578</c:v>
                </c:pt>
                <c:pt idx="5">
                  <c:v>1.7440095873673318</c:v>
                </c:pt>
                <c:pt idx="6">
                  <c:v>2.0695580436759</c:v>
                </c:pt>
                <c:pt idx="7">
                  <c:v>2.3951064999844709</c:v>
                </c:pt>
                <c:pt idx="8">
                  <c:v>2.6741480339632431</c:v>
                </c:pt>
                <c:pt idx="9">
                  <c:v>0.57090506454326884</c:v>
                </c:pt>
                <c:pt idx="10">
                  <c:v>0.86037806310121767</c:v>
                </c:pt>
                <c:pt idx="11">
                  <c:v>1.1626730582448885</c:v>
                </c:pt>
                <c:pt idx="12">
                  <c:v>1.3719542087289678</c:v>
                </c:pt>
                <c:pt idx="13">
                  <c:v>1.6044888203779459</c:v>
                </c:pt>
                <c:pt idx="14">
                  <c:v>1.930037276686513</c:v>
                </c:pt>
                <c:pt idx="15">
                  <c:v>2.1811746572674098</c:v>
                </c:pt>
                <c:pt idx="16">
                  <c:v>2.4899806215372515</c:v>
                </c:pt>
                <c:pt idx="17">
                  <c:v>0.18602768931918212</c:v>
                </c:pt>
                <c:pt idx="18">
                  <c:v>0.26276411116334486</c:v>
                </c:pt>
                <c:pt idx="19">
                  <c:v>0.31857241795909941</c:v>
                </c:pt>
                <c:pt idx="20">
                  <c:v>0.39763418591975197</c:v>
                </c:pt>
                <c:pt idx="21">
                  <c:v>0.47390553854061795</c:v>
                </c:pt>
              </c:numCache>
            </c:numRef>
          </c:xVal>
          <c:yVal>
            <c:numRef>
              <c:f>'All processed data viscoelastic'!$K$63:$K$84</c:f>
              <c:numCache>
                <c:formatCode>General</c:formatCode>
                <c:ptCount val="22"/>
                <c:pt idx="0">
                  <c:v>3.1334788412078214</c:v>
                </c:pt>
                <c:pt idx="1">
                  <c:v>3.9318410678548599</c:v>
                </c:pt>
                <c:pt idx="2">
                  <c:v>5.4775324367230951</c:v>
                </c:pt>
                <c:pt idx="3">
                  <c:v>6.9212592321349984</c:v>
                </c:pt>
                <c:pt idx="4">
                  <c:v>9.0890273117780023</c:v>
                </c:pt>
                <c:pt idx="5">
                  <c:v>10.538928759584897</c:v>
                </c:pt>
                <c:pt idx="6">
                  <c:v>11.467135398871928</c:v>
                </c:pt>
                <c:pt idx="7">
                  <c:v>12.196250045067563</c:v>
                </c:pt>
                <c:pt idx="8">
                  <c:v>12.652350050568256</c:v>
                </c:pt>
                <c:pt idx="9">
                  <c:v>3.3833236946230079</c:v>
                </c:pt>
                <c:pt idx="10">
                  <c:v>5.2489004810694571</c:v>
                </c:pt>
                <c:pt idx="11">
                  <c:v>6.5889125989993298</c:v>
                </c:pt>
                <c:pt idx="12">
                  <c:v>7.7547514229608971</c:v>
                </c:pt>
                <c:pt idx="13">
                  <c:v>8.9374686988883418</c:v>
                </c:pt>
                <c:pt idx="14">
                  <c:v>10.850278228732204</c:v>
                </c:pt>
                <c:pt idx="15">
                  <c:v>11.511706731161553</c:v>
                </c:pt>
                <c:pt idx="16">
                  <c:v>12.206324223718813</c:v>
                </c:pt>
                <c:pt idx="17">
                  <c:v>2.8923768775657002</c:v>
                </c:pt>
                <c:pt idx="18">
                  <c:v>3.0611124851909999</c:v>
                </c:pt>
                <c:pt idx="19">
                  <c:v>3.1593173826769054</c:v>
                </c:pt>
                <c:pt idx="20">
                  <c:v>3.5554763525009974</c:v>
                </c:pt>
                <c:pt idx="21">
                  <c:v>3.5132064782305723</c:v>
                </c:pt>
              </c:numCache>
            </c:numRef>
          </c:yVal>
          <c:smooth val="1"/>
        </c:ser>
        <c:ser>
          <c:idx val="12"/>
          <c:order val="6"/>
          <c:tx>
            <c:v>Numerical data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'All processed data viscoelastic'!$E$93:$E$96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25</c:v>
                </c:pt>
              </c:numCache>
            </c:numRef>
          </c:xVal>
          <c:yVal>
            <c:numRef>
              <c:f>'All processed data viscoelastic'!$F$93:$F$96</c:f>
              <c:numCache>
                <c:formatCode>General</c:formatCode>
                <c:ptCount val="4"/>
                <c:pt idx="0">
                  <c:v>2.9750000000000001</c:v>
                </c:pt>
                <c:pt idx="1">
                  <c:v>3.5139999999999998</c:v>
                </c:pt>
                <c:pt idx="2">
                  <c:v>4.024</c:v>
                </c:pt>
                <c:pt idx="3">
                  <c:v>4.2530000000000001</c:v>
                </c:pt>
              </c:numCache>
            </c:numRef>
          </c:yVal>
          <c:smooth val="1"/>
        </c:ser>
        <c:ser>
          <c:idx val="2"/>
          <c:order val="7"/>
          <c:tx>
            <c:v>Error bar, 50ppm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viscoelastic'!$B$90</c:f>
                <c:numCache>
                  <c:formatCode>General</c:formatCode>
                  <c:ptCount val="1"/>
                  <c:pt idx="0">
                    <c:v>0.83</c:v>
                  </c:pt>
                </c:numCache>
              </c:numRef>
            </c:plus>
            <c:minus>
              <c:numRef>
                <c:f>'All processed data viscoelastic'!$B$90</c:f>
                <c:numCache>
                  <c:formatCode>General</c:formatCode>
                  <c:ptCount val="1"/>
                  <c:pt idx="0">
                    <c:v>0.83</c:v>
                  </c:pt>
                </c:numCache>
              </c:numRef>
            </c:minus>
            <c:spPr>
              <a:ln w="15875">
                <a:solidFill>
                  <a:srgbClr val="FF0000"/>
                </a:solidFill>
              </a:ln>
            </c:spPr>
          </c:errBars>
          <c:xVal>
            <c:numRef>
              <c:f>'All processed data viscoelastic'!$AM$24</c:f>
              <c:numCache>
                <c:formatCode>General</c:formatCode>
                <c:ptCount val="1"/>
                <c:pt idx="0">
                  <c:v>12.255974121454635</c:v>
                </c:pt>
              </c:numCache>
            </c:numRef>
          </c:xVal>
          <c:yVal>
            <c:numRef>
              <c:f>'All processed data viscoelastic'!$AI$24</c:f>
              <c:numCache>
                <c:formatCode>General</c:formatCode>
                <c:ptCount val="1"/>
                <c:pt idx="0">
                  <c:v>7.8440007518874886</c:v>
                </c:pt>
              </c:numCache>
            </c:numRef>
          </c:yVal>
          <c:smooth val="0"/>
        </c:ser>
        <c:ser>
          <c:idx val="6"/>
          <c:order val="8"/>
          <c:tx>
            <c:v>Error bar, 120ppm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viscoelastic'!$B$95</c:f>
                <c:numCache>
                  <c:formatCode>General</c:formatCode>
                  <c:ptCount val="1"/>
                  <c:pt idx="0">
                    <c:v>1.3</c:v>
                  </c:pt>
                </c:numCache>
              </c:numRef>
            </c:plus>
            <c:minus>
              <c:numRef>
                <c:f>'All processed data viscoelastic'!$B$95</c:f>
                <c:numCache>
                  <c:formatCode>General</c:formatCode>
                  <c:ptCount val="1"/>
                  <c:pt idx="0">
                    <c:v>1.3</c:v>
                  </c:pt>
                </c:numCache>
              </c:numRef>
            </c:minus>
            <c:spPr>
              <a:ln w="15875">
                <a:solidFill>
                  <a:srgbClr val="0070C0"/>
                </a:solidFill>
              </a:ln>
            </c:spPr>
          </c:errBars>
          <c:xVal>
            <c:numRef>
              <c:f>'All processed data viscoelastic'!$O$50</c:f>
              <c:numCache>
                <c:formatCode>General</c:formatCode>
                <c:ptCount val="1"/>
                <c:pt idx="0">
                  <c:v>4.9256497688098122</c:v>
                </c:pt>
              </c:numCache>
            </c:numRef>
          </c:xVal>
          <c:yVal>
            <c:numRef>
              <c:f>'All processed data viscoelastic'!$K$50</c:f>
              <c:numCache>
                <c:formatCode>General</c:formatCode>
                <c:ptCount val="1"/>
                <c:pt idx="0">
                  <c:v>8.2216565510376025</c:v>
                </c:pt>
              </c:numCache>
            </c:numRef>
          </c:yVal>
          <c:smooth val="0"/>
        </c:ser>
        <c:ser>
          <c:idx val="3"/>
          <c:order val="9"/>
          <c:tx>
            <c:v>Error bar, 100ppm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viscoelastic'!$B$91</c:f>
                <c:numCache>
                  <c:formatCode>General</c:formatCode>
                  <c:ptCount val="1"/>
                  <c:pt idx="0">
                    <c:v>1.25</c:v>
                  </c:pt>
                </c:numCache>
              </c:numRef>
            </c:plus>
            <c:minus>
              <c:numRef>
                <c:f>'All processed data viscoelastic'!$B$91</c:f>
                <c:numCache>
                  <c:formatCode>General</c:formatCode>
                  <c:ptCount val="1"/>
                  <c:pt idx="0">
                    <c:v>1.25</c:v>
                  </c:pt>
                </c:numCache>
              </c:numRef>
            </c:minus>
            <c:spPr>
              <a:ln w="15875">
                <a:solidFill>
                  <a:srgbClr val="FF0000"/>
                </a:solidFill>
              </a:ln>
            </c:spPr>
          </c:errBars>
          <c:xVal>
            <c:numRef>
              <c:f>'All processed data viscoelastic'!$AM$53</c:f>
              <c:numCache>
                <c:formatCode>General</c:formatCode>
                <c:ptCount val="1"/>
                <c:pt idx="0">
                  <c:v>9.027883160071843</c:v>
                </c:pt>
              </c:numCache>
            </c:numRef>
          </c:xVal>
          <c:yVal>
            <c:numRef>
              <c:f>'All processed data viscoelastic'!$AI$53</c:f>
              <c:numCache>
                <c:formatCode>General</c:formatCode>
                <c:ptCount val="1"/>
                <c:pt idx="0">
                  <c:v>8.3653008910950888</c:v>
                </c:pt>
              </c:numCache>
            </c:numRef>
          </c:yVal>
          <c:smooth val="0"/>
        </c:ser>
        <c:ser>
          <c:idx val="8"/>
          <c:order val="10"/>
          <c:tx>
            <c:v>Error bar, 500ppm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viscoelastic'!$B$96</c:f>
                <c:numCache>
                  <c:formatCode>General</c:formatCode>
                  <c:ptCount val="1"/>
                  <c:pt idx="0">
                    <c:v>1.65</c:v>
                  </c:pt>
                </c:numCache>
              </c:numRef>
            </c:plus>
            <c:minus>
              <c:numRef>
                <c:f>'All processed data viscoelastic'!$B$96</c:f>
                <c:numCache>
                  <c:formatCode>General</c:formatCode>
                  <c:ptCount val="1"/>
                  <c:pt idx="0">
                    <c:v>1.65</c:v>
                  </c:pt>
                </c:numCache>
              </c:numRef>
            </c:minus>
            <c:spPr>
              <a:ln w="15875">
                <a:solidFill>
                  <a:srgbClr val="0070C0"/>
                </a:solidFill>
              </a:ln>
            </c:spPr>
          </c:errBars>
          <c:xVal>
            <c:numRef>
              <c:f>'All processed data viscoelastic'!$O$71</c:f>
              <c:numCache>
                <c:formatCode>General</c:formatCode>
                <c:ptCount val="1"/>
                <c:pt idx="0">
                  <c:v>2.6741480339632431</c:v>
                </c:pt>
              </c:numCache>
            </c:numRef>
          </c:xVal>
          <c:yVal>
            <c:numRef>
              <c:f>'All processed data viscoelastic'!$K$71</c:f>
              <c:numCache>
                <c:formatCode>General</c:formatCode>
                <c:ptCount val="1"/>
                <c:pt idx="0">
                  <c:v>12.652350050568256</c:v>
                </c:pt>
              </c:numCache>
            </c:numRef>
          </c:yVal>
          <c:smooth val="0"/>
        </c:ser>
        <c:ser>
          <c:idx val="14"/>
          <c:order val="11"/>
          <c:tx>
            <c:v>Error bar, 200ppm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viscoelastic'!$B$92</c:f>
                <c:numCache>
                  <c:formatCode>General</c:formatCode>
                  <c:ptCount val="1"/>
                  <c:pt idx="0">
                    <c:v>1.5</c:v>
                  </c:pt>
                </c:numCache>
              </c:numRef>
            </c:plus>
            <c:minus>
              <c:numRef>
                <c:f>'All processed data viscoelastic'!$B$92</c:f>
                <c:numCache>
                  <c:formatCode>General</c:formatCode>
                  <c:ptCount val="1"/>
                  <c:pt idx="0">
                    <c:v>1.5</c:v>
                  </c:pt>
                </c:numCache>
              </c:numRef>
            </c:minus>
            <c:spPr>
              <a:ln w="15875">
                <a:solidFill>
                  <a:srgbClr val="FF0000"/>
                </a:solidFill>
              </a:ln>
            </c:spPr>
          </c:errBars>
          <c:xVal>
            <c:numRef>
              <c:f>'All processed data viscoelastic'!$AM$73</c:f>
              <c:numCache>
                <c:formatCode>General</c:formatCode>
                <c:ptCount val="1"/>
                <c:pt idx="0">
                  <c:v>1.3567652359059901</c:v>
                </c:pt>
              </c:numCache>
            </c:numRef>
          </c:xVal>
          <c:yVal>
            <c:numRef>
              <c:f>'All processed data viscoelastic'!$AI$73</c:f>
              <c:numCache>
                <c:formatCode>General</c:formatCode>
                <c:ptCount val="1"/>
                <c:pt idx="0">
                  <c:v>6.0778745416888311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432480"/>
        <c:axId val="1084441184"/>
      </c:scatterChart>
      <c:valAx>
        <c:axId val="1084432480"/>
        <c:scaling>
          <c:orientation val="minMax"/>
          <c:max val="1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baseline="0"/>
                </a:pPr>
                <a:r>
                  <a:rPr lang="en-GB" sz="1400" b="0" i="1" baseline="0">
                    <a:sym typeface="Symbol"/>
                  </a:rPr>
                  <a:t>Gz</a:t>
                </a:r>
                <a:endParaRPr lang="en-GB" sz="1400" b="0" i="1" baseline="0"/>
              </a:p>
            </c:rich>
          </c:tx>
          <c:layout>
            <c:manualLayout>
              <c:xMode val="edge"/>
              <c:yMode val="edge"/>
              <c:x val="0.50248696581196584"/>
              <c:y val="0.93874494949494947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 w="15875">
            <a:solidFill>
              <a:schemeClr val="tx1"/>
            </a:solidFill>
          </a:ln>
        </c:spPr>
        <c:crossAx val="1084441184"/>
        <c:crossesAt val="0"/>
        <c:crossBetween val="midCat"/>
        <c:majorUnit val="2"/>
        <c:minorUnit val="1"/>
      </c:valAx>
      <c:valAx>
        <c:axId val="1084441184"/>
        <c:scaling>
          <c:orientation val="minMax"/>
          <c:max val="14"/>
          <c:min val="0"/>
        </c:scaling>
        <c:delete val="0"/>
        <c:axPos val="l"/>
        <c:numFmt formatCode="General" sourceLinked="1"/>
        <c:majorTickMark val="in"/>
        <c:minorTickMark val="in"/>
        <c:tickLblPos val="nextTo"/>
        <c:spPr>
          <a:ln w="15875">
            <a:solidFill>
              <a:schemeClr val="tx1"/>
            </a:solidFill>
          </a:ln>
        </c:spPr>
        <c:crossAx val="1084432480"/>
        <c:crossesAt val="0"/>
        <c:crossBetween val="midCat"/>
        <c:majorUnit val="2"/>
        <c:minorUnit val="1"/>
      </c:valAx>
      <c:spPr>
        <a:ln w="15875">
          <a:solidFill>
            <a:schemeClr val="tx1"/>
          </a:solidFill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40144367203936282"/>
          <c:y val="2.9514393939393941E-2"/>
          <c:w val="0.55323513973704086"/>
          <c:h val="0.25130802127136093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lang="en-GB" sz="1200" b="0" i="0" u="none" strike="noStrike" kern="1200" baseline="0">
          <a:solidFill>
            <a:sysClr val="windowText" lastClr="000000"/>
          </a:solidFill>
          <a:latin typeface="Times New Roman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32926620190017"/>
          <c:y val="3.263935185185185E-2"/>
          <c:w val="0.77936639490216653"/>
          <c:h val="0.83152638888888886"/>
        </c:manualLayout>
      </c:layout>
      <c:scatterChart>
        <c:scatterStyle val="lineMarker"/>
        <c:varyColors val="0"/>
        <c:ser>
          <c:idx val="8"/>
          <c:order val="0"/>
          <c:tx>
            <c:v>50-W/GLY</c:v>
          </c:tx>
          <c:spPr>
            <a:ln w="28575">
              <a:noFill/>
            </a:ln>
          </c:spPr>
          <c:marker>
            <c:symbol val="circle"/>
            <c:size val="6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viscoelastic'!$Z$9:$Z$24</c:f>
              <c:numCache>
                <c:formatCode>General</c:formatCode>
                <c:ptCount val="16"/>
                <c:pt idx="0">
                  <c:v>5.1065790928871715E-2</c:v>
                </c:pt>
                <c:pt idx="1">
                  <c:v>8.1459871266061301E-2</c:v>
                </c:pt>
                <c:pt idx="2">
                  <c:v>0.11177373957224396</c:v>
                </c:pt>
                <c:pt idx="3">
                  <c:v>0.1569476414548979</c:v>
                </c:pt>
                <c:pt idx="4">
                  <c:v>0.18509672203181102</c:v>
                </c:pt>
                <c:pt idx="5">
                  <c:v>0.21549705649515491</c:v>
                </c:pt>
                <c:pt idx="6">
                  <c:v>7.6105850245047596E-2</c:v>
                </c:pt>
                <c:pt idx="7">
                  <c:v>0.19302877620652581</c:v>
                </c:pt>
                <c:pt idx="8">
                  <c:v>0.29722343652106703</c:v>
                </c:pt>
                <c:pt idx="9">
                  <c:v>0.39729916666092041</c:v>
                </c:pt>
                <c:pt idx="10">
                  <c:v>0.51149491907043498</c:v>
                </c:pt>
                <c:pt idx="11">
                  <c:v>0.63218069862389203</c:v>
                </c:pt>
                <c:pt idx="12">
                  <c:v>0.79640565360412463</c:v>
                </c:pt>
                <c:pt idx="13">
                  <c:v>0.95249346556199432</c:v>
                </c:pt>
                <c:pt idx="14">
                  <c:v>1.1106690560359356</c:v>
                </c:pt>
                <c:pt idx="15">
                  <c:v>1.2482229531286353</c:v>
                </c:pt>
              </c:numCache>
            </c:numRef>
          </c:xVal>
          <c:yVal>
            <c:numRef>
              <c:f>'All processed data viscoelastic'!$AG$9:$AG$24</c:f>
              <c:numCache>
                <c:formatCode>General</c:formatCode>
                <c:ptCount val="16"/>
                <c:pt idx="0">
                  <c:v>1.0435160930154677</c:v>
                </c:pt>
                <c:pt idx="1">
                  <c:v>1.1344041715642086</c:v>
                </c:pt>
                <c:pt idx="2">
                  <c:v>1.1847296228460986</c:v>
                </c:pt>
                <c:pt idx="3">
                  <c:v>1.2398313652197366</c:v>
                </c:pt>
                <c:pt idx="4">
                  <c:v>1.3263667438065556</c:v>
                </c:pt>
                <c:pt idx="5">
                  <c:v>1.3575089570951173</c:v>
                </c:pt>
                <c:pt idx="6">
                  <c:v>1.0612648763581736</c:v>
                </c:pt>
                <c:pt idx="7">
                  <c:v>1.4145214530317425</c:v>
                </c:pt>
                <c:pt idx="8">
                  <c:v>1.5305711968763971</c:v>
                </c:pt>
                <c:pt idx="9">
                  <c:v>1.648241276831411</c:v>
                </c:pt>
                <c:pt idx="10">
                  <c:v>1.7119347845692952</c:v>
                </c:pt>
                <c:pt idx="11">
                  <c:v>1.7573244251714031</c:v>
                </c:pt>
                <c:pt idx="12">
                  <c:v>1.7646662992168403</c:v>
                </c:pt>
                <c:pt idx="13">
                  <c:v>1.7993065986363128</c:v>
                </c:pt>
                <c:pt idx="14">
                  <c:v>1.8405207925211862</c:v>
                </c:pt>
                <c:pt idx="15">
                  <c:v>1.8594007634405734</c:v>
                </c:pt>
              </c:numCache>
            </c:numRef>
          </c:yVal>
          <c:smooth val="1"/>
        </c:ser>
        <c:ser>
          <c:idx val="9"/>
          <c:order val="1"/>
          <c:tx>
            <c:v>100-W/GLY</c:v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viscoelastic'!$Z$32:$Z$53</c:f>
              <c:numCache>
                <c:formatCode>General</c:formatCode>
                <c:ptCount val="22"/>
                <c:pt idx="0">
                  <c:v>2.2166580674613485E-2</c:v>
                </c:pt>
                <c:pt idx="1">
                  <c:v>3.4072120606979943E-2</c:v>
                </c:pt>
                <c:pt idx="2">
                  <c:v>4.3255888377378038E-2</c:v>
                </c:pt>
                <c:pt idx="3">
                  <c:v>6.2180575746870054E-2</c:v>
                </c:pt>
                <c:pt idx="4">
                  <c:v>8.3233726233743296E-2</c:v>
                </c:pt>
                <c:pt idx="5">
                  <c:v>0.10813406991239223</c:v>
                </c:pt>
                <c:pt idx="6">
                  <c:v>3.8369688139091807E-2</c:v>
                </c:pt>
                <c:pt idx="7">
                  <c:v>5.4801933591183176E-2</c:v>
                </c:pt>
                <c:pt idx="8">
                  <c:v>7.5947996574040236E-2</c:v>
                </c:pt>
                <c:pt idx="9">
                  <c:v>0.10500277161931605</c:v>
                </c:pt>
                <c:pt idx="10">
                  <c:v>0.14639657796707631</c:v>
                </c:pt>
                <c:pt idx="11">
                  <c:v>0.20773727253262383</c:v>
                </c:pt>
                <c:pt idx="12">
                  <c:v>0.26795140135465328</c:v>
                </c:pt>
                <c:pt idx="13">
                  <c:v>0.32272615423533729</c:v>
                </c:pt>
                <c:pt idx="14">
                  <c:v>0.39692498989463326</c:v>
                </c:pt>
                <c:pt idx="15">
                  <c:v>0.44100906903207443</c:v>
                </c:pt>
                <c:pt idx="16">
                  <c:v>0.20777894364320071</c:v>
                </c:pt>
                <c:pt idx="17">
                  <c:v>0.2947086832970981</c:v>
                </c:pt>
                <c:pt idx="18">
                  <c:v>0.41565249023504769</c:v>
                </c:pt>
                <c:pt idx="19">
                  <c:v>0.50720280043666333</c:v>
                </c:pt>
                <c:pt idx="20">
                  <c:v>0.61760183698199778</c:v>
                </c:pt>
                <c:pt idx="21">
                  <c:v>0.73216361835191968</c:v>
                </c:pt>
              </c:numCache>
            </c:numRef>
          </c:xVal>
          <c:yVal>
            <c:numRef>
              <c:f>'All processed data viscoelastic'!$AG$32:$AG$53</c:f>
              <c:numCache>
                <c:formatCode>General</c:formatCode>
                <c:ptCount val="22"/>
                <c:pt idx="0">
                  <c:v>1.3065920554707711</c:v>
                </c:pt>
                <c:pt idx="1">
                  <c:v>1.4872045374141951</c:v>
                </c:pt>
                <c:pt idx="2">
                  <c:v>1.6088876987904472</c:v>
                </c:pt>
                <c:pt idx="3">
                  <c:v>1.7643613090427777</c:v>
                </c:pt>
                <c:pt idx="4">
                  <c:v>2.0303546816108624</c:v>
                </c:pt>
                <c:pt idx="5">
                  <c:v>2.1335338716724204</c:v>
                </c:pt>
                <c:pt idx="6">
                  <c:v>1.6754053819941477</c:v>
                </c:pt>
                <c:pt idx="7">
                  <c:v>1.8521025120958354</c:v>
                </c:pt>
                <c:pt idx="8">
                  <c:v>1.9634132016350143</c:v>
                </c:pt>
                <c:pt idx="9">
                  <c:v>2.1767420549447287</c:v>
                </c:pt>
                <c:pt idx="10">
                  <c:v>2.2622986005184056</c:v>
                </c:pt>
                <c:pt idx="11">
                  <c:v>2.3807677601086943</c:v>
                </c:pt>
                <c:pt idx="12">
                  <c:v>2.4229855656220747</c:v>
                </c:pt>
                <c:pt idx="13">
                  <c:v>2.4698746508597922</c:v>
                </c:pt>
                <c:pt idx="14">
                  <c:v>2.5124150866263286</c:v>
                </c:pt>
                <c:pt idx="15">
                  <c:v>2.5422353727890048</c:v>
                </c:pt>
                <c:pt idx="16">
                  <c:v>2.3353952798657942</c:v>
                </c:pt>
                <c:pt idx="17">
                  <c:v>2.3842297413795759</c:v>
                </c:pt>
                <c:pt idx="18">
                  <c:v>2.466036490843333</c:v>
                </c:pt>
                <c:pt idx="19">
                  <c:v>2.5449979319418152</c:v>
                </c:pt>
                <c:pt idx="20">
                  <c:v>2.5903629288928074</c:v>
                </c:pt>
                <c:pt idx="21">
                  <c:v>2.636066644775199</c:v>
                </c:pt>
              </c:numCache>
            </c:numRef>
          </c:yVal>
          <c:smooth val="1"/>
        </c:ser>
        <c:ser>
          <c:idx val="10"/>
          <c:order val="2"/>
          <c:tx>
            <c:v>200-W/GLY</c:v>
          </c:tx>
          <c:spPr>
            <a:ln w="28575">
              <a:noFill/>
            </a:ln>
          </c:spPr>
          <c:marker>
            <c:symbol val="square"/>
            <c:size val="6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viscoelastic'!$Z$61:$Z$78</c:f>
              <c:numCache>
                <c:formatCode>General</c:formatCode>
                <c:ptCount val="18"/>
                <c:pt idx="0">
                  <c:v>1.2240619259109796E-2</c:v>
                </c:pt>
                <c:pt idx="1">
                  <c:v>1.8071604469808267E-2</c:v>
                </c:pt>
                <c:pt idx="2">
                  <c:v>2.6209561417589244E-2</c:v>
                </c:pt>
                <c:pt idx="3">
                  <c:v>1.8814611848981748E-2</c:v>
                </c:pt>
                <c:pt idx="4">
                  <c:v>3.7525770304608755E-2</c:v>
                </c:pt>
                <c:pt idx="5">
                  <c:v>6.1779558373255994E-2</c:v>
                </c:pt>
                <c:pt idx="6">
                  <c:v>9.9948288421307666E-2</c:v>
                </c:pt>
                <c:pt idx="7">
                  <c:v>0.11539308047399982</c:v>
                </c:pt>
                <c:pt idx="8">
                  <c:v>0.14484228146535208</c:v>
                </c:pt>
                <c:pt idx="9">
                  <c:v>0.18648438807554463</c:v>
                </c:pt>
                <c:pt idx="10">
                  <c:v>0.2360425906501997</c:v>
                </c:pt>
                <c:pt idx="11">
                  <c:v>0.27622588974360157</c:v>
                </c:pt>
                <c:pt idx="12">
                  <c:v>8.0186283760454405E-2</c:v>
                </c:pt>
                <c:pt idx="13">
                  <c:v>0.13628266655024912</c:v>
                </c:pt>
                <c:pt idx="14">
                  <c:v>0.16253492478921161</c:v>
                </c:pt>
                <c:pt idx="15">
                  <c:v>0.178001267427885</c:v>
                </c:pt>
                <c:pt idx="16">
                  <c:v>0.20683881154978326</c:v>
                </c:pt>
                <c:pt idx="17">
                  <c:v>0.26767101637700652</c:v>
                </c:pt>
              </c:numCache>
            </c:numRef>
          </c:xVal>
          <c:yVal>
            <c:numRef>
              <c:f>'All processed data viscoelastic'!$AG$61:$AG$78</c:f>
              <c:numCache>
                <c:formatCode>General</c:formatCode>
                <c:ptCount val="18"/>
                <c:pt idx="0">
                  <c:v>1.8217680288247899</c:v>
                </c:pt>
                <c:pt idx="1">
                  <c:v>2.2691905524909073</c:v>
                </c:pt>
                <c:pt idx="2">
                  <c:v>2.6999178252921676</c:v>
                </c:pt>
                <c:pt idx="3">
                  <c:v>3.0253324061070792</c:v>
                </c:pt>
                <c:pt idx="4">
                  <c:v>3.5864498008614514</c:v>
                </c:pt>
                <c:pt idx="5">
                  <c:v>4.0073031771279997</c:v>
                </c:pt>
                <c:pt idx="6">
                  <c:v>4.3574605291096766</c:v>
                </c:pt>
                <c:pt idx="7">
                  <c:v>4.4621168033466674</c:v>
                </c:pt>
                <c:pt idx="8">
                  <c:v>4.6369977946401368</c:v>
                </c:pt>
                <c:pt idx="9">
                  <c:v>4.6049507234461986</c:v>
                </c:pt>
                <c:pt idx="10">
                  <c:v>4.7805426428915405</c:v>
                </c:pt>
                <c:pt idx="11">
                  <c:v>4.8220421587850701</c:v>
                </c:pt>
                <c:pt idx="12">
                  <c:v>4.2477853488625801</c:v>
                </c:pt>
                <c:pt idx="13">
                  <c:v>4.4316741712648566</c:v>
                </c:pt>
                <c:pt idx="14">
                  <c:v>4.6284516345408093</c:v>
                </c:pt>
                <c:pt idx="15">
                  <c:v>4.6240671058503233</c:v>
                </c:pt>
                <c:pt idx="16">
                  <c:v>4.7283598497040868</c:v>
                </c:pt>
                <c:pt idx="17">
                  <c:v>4.8129383025198562</c:v>
                </c:pt>
              </c:numCache>
            </c:numRef>
          </c:yVal>
          <c:smooth val="1"/>
        </c:ser>
        <c:ser>
          <c:idx val="1"/>
          <c:order val="3"/>
          <c:tx>
            <c:v>80-W/SUC</c:v>
          </c:tx>
          <c:spPr>
            <a:ln w="28575">
              <a:noFill/>
            </a:ln>
          </c:spPr>
          <c:marker>
            <c:symbol val="circle"/>
            <c:size val="6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viscoelastic'!$B$9:$B$26</c:f>
              <c:numCache>
                <c:formatCode>General</c:formatCode>
                <c:ptCount val="18"/>
                <c:pt idx="0">
                  <c:v>0.2566714949666653</c:v>
                </c:pt>
                <c:pt idx="1">
                  <c:v>0.41831629822167554</c:v>
                </c:pt>
                <c:pt idx="2">
                  <c:v>0.54660027814142165</c:v>
                </c:pt>
                <c:pt idx="3">
                  <c:v>0.67862312284016513</c:v>
                </c:pt>
                <c:pt idx="4">
                  <c:v>0.86928180286604528</c:v>
                </c:pt>
                <c:pt idx="5">
                  <c:v>0.97610039561451256</c:v>
                </c:pt>
                <c:pt idx="6">
                  <c:v>6.4471384211839969E-2</c:v>
                </c:pt>
                <c:pt idx="7">
                  <c:v>9.5884508733469431E-2</c:v>
                </c:pt>
                <c:pt idx="8">
                  <c:v>0.13314051631019624</c:v>
                </c:pt>
                <c:pt idx="9">
                  <c:v>0.18445067430474238</c:v>
                </c:pt>
                <c:pt idx="10">
                  <c:v>0.26603635613160476</c:v>
                </c:pt>
                <c:pt idx="11">
                  <c:v>0.35839604015801857</c:v>
                </c:pt>
                <c:pt idx="12">
                  <c:v>5.0542262971062998E-2</c:v>
                </c:pt>
                <c:pt idx="13">
                  <c:v>9.7740864876430966E-2</c:v>
                </c:pt>
                <c:pt idx="14">
                  <c:v>0.125980098611193</c:v>
                </c:pt>
                <c:pt idx="15">
                  <c:v>0.14695040392908751</c:v>
                </c:pt>
                <c:pt idx="16">
                  <c:v>0.18833942873295173</c:v>
                </c:pt>
                <c:pt idx="17">
                  <c:v>0.27217221542393188</c:v>
                </c:pt>
              </c:numCache>
            </c:numRef>
          </c:xVal>
          <c:yVal>
            <c:numRef>
              <c:f>'All processed data viscoelastic'!$I$9:$I$26</c:f>
              <c:numCache>
                <c:formatCode>General</c:formatCode>
                <c:ptCount val="18"/>
                <c:pt idx="0">
                  <c:v>1.1713499465366124</c:v>
                </c:pt>
                <c:pt idx="1">
                  <c:v>1.3215959795106658</c:v>
                </c:pt>
                <c:pt idx="2">
                  <c:v>1.3524029789235967</c:v>
                </c:pt>
                <c:pt idx="3">
                  <c:v>1.4278555380238744</c:v>
                </c:pt>
                <c:pt idx="4">
                  <c:v>1.4495755680883566</c:v>
                </c:pt>
                <c:pt idx="5">
                  <c:v>1.4837688983217179</c:v>
                </c:pt>
                <c:pt idx="6">
                  <c:v>1.0687732648805834</c:v>
                </c:pt>
                <c:pt idx="7">
                  <c:v>1.1058755448396529</c:v>
                </c:pt>
                <c:pt idx="8">
                  <c:v>1.1674242462647677</c:v>
                </c:pt>
                <c:pt idx="9">
                  <c:v>1.2051381686536964</c:v>
                </c:pt>
                <c:pt idx="10">
                  <c:v>1.2435778517556608</c:v>
                </c:pt>
                <c:pt idx="11">
                  <c:v>1.281611663053515</c:v>
                </c:pt>
                <c:pt idx="12">
                  <c:v>0.98735756255702956</c:v>
                </c:pt>
                <c:pt idx="13">
                  <c:v>1.046264753706921</c:v>
                </c:pt>
                <c:pt idx="14">
                  <c:v>1.1253162199033337</c:v>
                </c:pt>
                <c:pt idx="15">
                  <c:v>1.1600274341262549</c:v>
                </c:pt>
                <c:pt idx="16">
                  <c:v>1.2206373387185105</c:v>
                </c:pt>
                <c:pt idx="17">
                  <c:v>1.2615080368342331</c:v>
                </c:pt>
              </c:numCache>
            </c:numRef>
          </c:yVal>
          <c:smooth val="1"/>
        </c:ser>
        <c:ser>
          <c:idx val="0"/>
          <c:order val="4"/>
          <c:tx>
            <c:v>120-W/SUC</c:v>
          </c:tx>
          <c:spPr>
            <a:ln w="28575">
              <a:noFill/>
            </a:ln>
          </c:spPr>
          <c:marker>
            <c:symbol val="diamond"/>
            <c:size val="7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viscoelastic'!$B$34:$B$56</c:f>
              <c:numCache>
                <c:formatCode>General</c:formatCode>
                <c:ptCount val="23"/>
                <c:pt idx="0">
                  <c:v>3.5007514997402574E-2</c:v>
                </c:pt>
                <c:pt idx="1">
                  <c:v>8.2265867530211964E-2</c:v>
                </c:pt>
                <c:pt idx="2">
                  <c:v>0.14314560820372083</c:v>
                </c:pt>
                <c:pt idx="3">
                  <c:v>0.18435973433281952</c:v>
                </c:pt>
                <c:pt idx="4">
                  <c:v>0.22566034555959302</c:v>
                </c:pt>
                <c:pt idx="5">
                  <c:v>0.29455735555791546</c:v>
                </c:pt>
                <c:pt idx="6">
                  <c:v>0.3552763095501722</c:v>
                </c:pt>
                <c:pt idx="7">
                  <c:v>0.426886343608189</c:v>
                </c:pt>
                <c:pt idx="8">
                  <c:v>0.49924782726012867</c:v>
                </c:pt>
                <c:pt idx="9">
                  <c:v>6.7216046669386825E-2</c:v>
                </c:pt>
                <c:pt idx="10">
                  <c:v>0.13594882924051327</c:v>
                </c:pt>
                <c:pt idx="11">
                  <c:v>0.2109392255486956</c:v>
                </c:pt>
                <c:pt idx="12">
                  <c:v>0.28173563397904655</c:v>
                </c:pt>
                <c:pt idx="13">
                  <c:v>0.34105515503869333</c:v>
                </c:pt>
                <c:pt idx="14">
                  <c:v>0.40710306116616274</c:v>
                </c:pt>
                <c:pt idx="15">
                  <c:v>0.52992930758393397</c:v>
                </c:pt>
                <c:pt idx="16">
                  <c:v>0.57054793426289063</c:v>
                </c:pt>
                <c:pt idx="17">
                  <c:v>1.7627623738104153E-2</c:v>
                </c:pt>
                <c:pt idx="18">
                  <c:v>2.8590048303102019E-2</c:v>
                </c:pt>
                <c:pt idx="19">
                  <c:v>4.6664892821794493E-2</c:v>
                </c:pt>
                <c:pt idx="20">
                  <c:v>8.7023410285843719E-2</c:v>
                </c:pt>
                <c:pt idx="21">
                  <c:v>0.12028007206721709</c:v>
                </c:pt>
                <c:pt idx="22">
                  <c:v>0.21582221587629893</c:v>
                </c:pt>
              </c:numCache>
            </c:numRef>
          </c:xVal>
          <c:yVal>
            <c:numRef>
              <c:f>'All processed data viscoelastic'!$I$34:$I$56</c:f>
              <c:numCache>
                <c:formatCode>General</c:formatCode>
                <c:ptCount val="23"/>
                <c:pt idx="0">
                  <c:v>1.466648486006088</c:v>
                </c:pt>
                <c:pt idx="1">
                  <c:v>2.1359827672218152</c:v>
                </c:pt>
                <c:pt idx="2">
                  <c:v>2.8337364957322553</c:v>
                </c:pt>
                <c:pt idx="3">
                  <c:v>2.9595775293252471</c:v>
                </c:pt>
                <c:pt idx="4">
                  <c:v>3.0821140570922472</c:v>
                </c:pt>
                <c:pt idx="5">
                  <c:v>3.1001326877778101</c:v>
                </c:pt>
                <c:pt idx="6">
                  <c:v>3.2289846247908165</c:v>
                </c:pt>
                <c:pt idx="7">
                  <c:v>3.1587293730907122</c:v>
                </c:pt>
                <c:pt idx="8">
                  <c:v>3.130824564793556</c:v>
                </c:pt>
                <c:pt idx="9">
                  <c:v>2.1098839514285745</c:v>
                </c:pt>
                <c:pt idx="10">
                  <c:v>2.5949853594196046</c:v>
                </c:pt>
                <c:pt idx="11">
                  <c:v>2.9505263218403179</c:v>
                </c:pt>
                <c:pt idx="12">
                  <c:v>3.0066693223486785</c:v>
                </c:pt>
                <c:pt idx="13">
                  <c:v>3.1393320555698323</c:v>
                </c:pt>
                <c:pt idx="14">
                  <c:v>2.9389664899594337</c:v>
                </c:pt>
                <c:pt idx="15">
                  <c:v>3.052732662472077</c:v>
                </c:pt>
                <c:pt idx="16">
                  <c:v>3.1368405555887393</c:v>
                </c:pt>
                <c:pt idx="17">
                  <c:v>1.213914297315219</c:v>
                </c:pt>
                <c:pt idx="18">
                  <c:v>1.4976704546283042</c:v>
                </c:pt>
                <c:pt idx="19">
                  <c:v>1.752685659192462</c:v>
                </c:pt>
                <c:pt idx="20">
                  <c:v>2.4467858283800776</c:v>
                </c:pt>
                <c:pt idx="21">
                  <c:v>2.8056265199459713</c:v>
                </c:pt>
                <c:pt idx="22">
                  <c:v>3.1486772814443911</c:v>
                </c:pt>
              </c:numCache>
            </c:numRef>
          </c:yVal>
          <c:smooth val="1"/>
        </c:ser>
        <c:ser>
          <c:idx val="7"/>
          <c:order val="5"/>
          <c:tx>
            <c:v>500-W/SUC</c:v>
          </c:tx>
          <c:spPr>
            <a:ln w="28575">
              <a:noFill/>
            </a:ln>
          </c:spPr>
          <c:marker>
            <c:symbol val="square"/>
            <c:size val="6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viscoelastic'!$B$63:$B$84</c:f>
              <c:numCache>
                <c:formatCode>General</c:formatCode>
                <c:ptCount val="22"/>
                <c:pt idx="0">
                  <c:v>2.7095690419552895E-2</c:v>
                </c:pt>
                <c:pt idx="1">
                  <c:v>4.0923630441556294E-2</c:v>
                </c:pt>
                <c:pt idx="2">
                  <c:v>5.7607419718026326E-2</c:v>
                </c:pt>
                <c:pt idx="3">
                  <c:v>7.275674834948935E-2</c:v>
                </c:pt>
                <c:pt idx="4">
                  <c:v>9.8438750284390419E-2</c:v>
                </c:pt>
                <c:pt idx="5">
                  <c:v>0.12928181171347308</c:v>
                </c:pt>
                <c:pt idx="6">
                  <c:v>0.16270927656830811</c:v>
                </c:pt>
                <c:pt idx="7">
                  <c:v>0.20218408868403062</c:v>
                </c:pt>
                <c:pt idx="8">
                  <c:v>0.2289908588489388</c:v>
                </c:pt>
                <c:pt idx="9">
                  <c:v>3.5412686209819008E-2</c:v>
                </c:pt>
                <c:pt idx="10">
                  <c:v>5.4989559298842784E-2</c:v>
                </c:pt>
                <c:pt idx="11">
                  <c:v>7.4385780674611726E-2</c:v>
                </c:pt>
                <c:pt idx="12">
                  <c:v>9.8088245608121738E-2</c:v>
                </c:pt>
                <c:pt idx="13">
                  <c:v>0.1189392667763953</c:v>
                </c:pt>
                <c:pt idx="14">
                  <c:v>0.15730485872586866</c:v>
                </c:pt>
                <c:pt idx="15">
                  <c:v>0.19308884981761956</c:v>
                </c:pt>
                <c:pt idx="16">
                  <c:v>0.22581425827523421</c:v>
                </c:pt>
                <c:pt idx="17">
                  <c:v>8.3381636470861893E-3</c:v>
                </c:pt>
                <c:pt idx="18">
                  <c:v>1.3005380075901678E-2</c:v>
                </c:pt>
                <c:pt idx="19">
                  <c:v>1.522824519812797E-2</c:v>
                </c:pt>
                <c:pt idx="20">
                  <c:v>2.0519821185713945E-2</c:v>
                </c:pt>
                <c:pt idx="21">
                  <c:v>2.5288548325087281E-2</c:v>
                </c:pt>
              </c:numCache>
            </c:numRef>
          </c:xVal>
          <c:yVal>
            <c:numRef>
              <c:f>'All processed data viscoelastic'!$I$63:$I$84</c:f>
              <c:numCache>
                <c:formatCode>General</c:formatCode>
                <c:ptCount val="22"/>
                <c:pt idx="0">
                  <c:v>2.6545598711130123</c:v>
                </c:pt>
                <c:pt idx="1">
                  <c:v>2.8852489410006044</c:v>
                </c:pt>
                <c:pt idx="2">
                  <c:v>2.9161834712712031</c:v>
                </c:pt>
                <c:pt idx="3">
                  <c:v>3.3138733861909131</c:v>
                </c:pt>
                <c:pt idx="4">
                  <c:v>3.6491238751426454</c:v>
                </c:pt>
                <c:pt idx="5">
                  <c:v>3.9921328512909104</c:v>
                </c:pt>
                <c:pt idx="6">
                  <c:v>4.288836339234166</c:v>
                </c:pt>
                <c:pt idx="7">
                  <c:v>4.4983110952643584</c:v>
                </c:pt>
                <c:pt idx="8">
                  <c:v>4.6702261434203152</c:v>
                </c:pt>
                <c:pt idx="9">
                  <c:v>2.7932923545498007</c:v>
                </c:pt>
                <c:pt idx="10">
                  <c:v>2.8232372716466947</c:v>
                </c:pt>
                <c:pt idx="11">
                  <c:v>3.0899728453241257</c:v>
                </c:pt>
                <c:pt idx="12">
                  <c:v>3.3517581453998377</c:v>
                </c:pt>
                <c:pt idx="13">
                  <c:v>3.7615972703514031</c:v>
                </c:pt>
                <c:pt idx="14">
                  <c:v>4.1281478425262623</c:v>
                </c:pt>
                <c:pt idx="15">
                  <c:v>4.4946216939099681</c:v>
                </c:pt>
                <c:pt idx="16">
                  <c:v>4.6225065905337095</c:v>
                </c:pt>
                <c:pt idx="17">
                  <c:v>1.7971386929393076</c:v>
                </c:pt>
                <c:pt idx="18">
                  <c:v>2.0443601293274303</c:v>
                </c:pt>
                <c:pt idx="19">
                  <c:v>2.3245310811780291</c:v>
                </c:pt>
                <c:pt idx="20">
                  <c:v>2.4827674484615296</c:v>
                </c:pt>
                <c:pt idx="21">
                  <c:v>2.7954160539918038</c:v>
                </c:pt>
              </c:numCache>
            </c:numRef>
          </c:yVal>
          <c:smooth val="1"/>
        </c:ser>
        <c:ser>
          <c:idx val="3"/>
          <c:order val="6"/>
          <c:tx>
            <c:v>Error-1 80ppm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0.27200000000000002</c:v>
                </c:pt>
              </c:numLit>
            </c:plus>
            <c:minus>
              <c:numLit>
                <c:formatCode>General</c:formatCode>
                <c:ptCount val="1"/>
                <c:pt idx="0">
                  <c:v>0.27200000000000002</c:v>
                </c:pt>
              </c:numLit>
            </c:minus>
            <c:spPr>
              <a:ln w="15875">
                <a:solidFill>
                  <a:schemeClr val="tx1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viscoelastic'!$Q$15</c:f>
              <c:numCache>
                <c:formatCode>General</c:formatCode>
                <c:ptCount val="1"/>
                <c:pt idx="0">
                  <c:v>9.8721579279480274</c:v>
                </c:pt>
              </c:numCache>
            </c:numRef>
          </c:xVal>
          <c:yVal>
            <c:numRef>
              <c:f>'All processed data viscoelastic'!$I$15</c:f>
              <c:numCache>
                <c:formatCode>General</c:formatCode>
                <c:ptCount val="1"/>
                <c:pt idx="0">
                  <c:v>1.0687732648805834</c:v>
                </c:pt>
              </c:numCache>
            </c:numRef>
          </c:yVal>
          <c:smooth val="0"/>
        </c:ser>
        <c:ser>
          <c:idx val="5"/>
          <c:order val="7"/>
          <c:tx>
            <c:v>Error-2 80ppm</c:v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viscoelastic'!#REF!</c:f>
            </c:numRef>
          </c:xVal>
          <c:yVal>
            <c:numRef>
              <c:f>'All processed data viscoelastic'!#REF!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8"/>
          <c:tx>
            <c:v>Error-1 120ppm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0.28499999999999998</c:v>
                </c:pt>
              </c:numLit>
            </c:plus>
            <c:minus>
              <c:numLit>
                <c:formatCode>General</c:formatCode>
                <c:ptCount val="1"/>
                <c:pt idx="0">
                  <c:v>0.28499999999999998</c:v>
                </c:pt>
              </c:numLit>
            </c:minus>
            <c:spPr>
              <a:ln w="15875">
                <a:solidFill>
                  <a:schemeClr val="tx1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viscoelastic'!$Q$51</c:f>
              <c:numCache>
                <c:formatCode>General</c:formatCode>
                <c:ptCount val="1"/>
                <c:pt idx="0">
                  <c:v>6.9171815292111036</c:v>
                </c:pt>
              </c:numCache>
            </c:numRef>
          </c:xVal>
          <c:yVal>
            <c:numRef>
              <c:f>'All processed data viscoelastic'!$I$51</c:f>
              <c:numCache>
                <c:formatCode>General</c:formatCode>
                <c:ptCount val="1"/>
                <c:pt idx="0">
                  <c:v>1.213914297315219</c:v>
                </c:pt>
              </c:numCache>
            </c:numRef>
          </c:yVal>
          <c:smooth val="0"/>
        </c:ser>
        <c:ser>
          <c:idx val="6"/>
          <c:order val="9"/>
          <c:tx>
            <c:v>Error-2 120ppm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0.215</c:v>
                </c:pt>
              </c:numLit>
            </c:plus>
            <c:minus>
              <c:numLit>
                <c:formatCode>General</c:formatCode>
                <c:ptCount val="1"/>
                <c:pt idx="0">
                  <c:v>0.215</c:v>
                </c:pt>
              </c:numLit>
            </c:minus>
            <c:spPr>
              <a:ln w="15875">
                <a:solidFill>
                  <a:schemeClr val="tx1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viscoelastic'!$Q$50</c:f>
              <c:numCache>
                <c:formatCode>General</c:formatCode>
                <c:ptCount val="1"/>
                <c:pt idx="0">
                  <c:v>128.04355806255651</c:v>
                </c:pt>
              </c:numCache>
            </c:numRef>
          </c:xVal>
          <c:yVal>
            <c:numRef>
              <c:f>'All processed data viscoelastic'!$I$50</c:f>
              <c:numCache>
                <c:formatCode>General</c:formatCode>
                <c:ptCount val="1"/>
                <c:pt idx="0">
                  <c:v>3.1368405555887393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433568"/>
        <c:axId val="1084442272"/>
      </c:scatterChart>
      <c:valAx>
        <c:axId val="1084433568"/>
        <c:scaling>
          <c:orientation val="minMax"/>
          <c:max val="1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baseline="0"/>
                </a:pPr>
                <a:r>
                  <a:rPr lang="en-GB" sz="1400" b="0" i="1" baseline="0"/>
                  <a:t>Re</a:t>
                </a:r>
              </a:p>
            </c:rich>
          </c:tx>
          <c:layout>
            <c:manualLayout>
              <c:xMode val="edge"/>
              <c:yMode val="edge"/>
              <c:x val="0.51918010636329537"/>
              <c:y val="0.9368287618895047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 w="15875">
            <a:solidFill>
              <a:schemeClr val="tx1"/>
            </a:solidFill>
          </a:ln>
        </c:spPr>
        <c:crossAx val="1084442272"/>
        <c:crossesAt val="0"/>
        <c:crossBetween val="midCat"/>
        <c:majorUnit val="0.25"/>
        <c:minorUnit val="0.125"/>
      </c:valAx>
      <c:valAx>
        <c:axId val="1084442272"/>
        <c:scaling>
          <c:orientation val="minMax"/>
          <c:max val="5.5"/>
          <c:min val="0.5"/>
        </c:scaling>
        <c:delete val="0"/>
        <c:axPos val="l"/>
        <c:numFmt formatCode="General" sourceLinked="1"/>
        <c:majorTickMark val="in"/>
        <c:minorTickMark val="in"/>
        <c:tickLblPos val="nextTo"/>
        <c:spPr>
          <a:ln w="15875">
            <a:solidFill>
              <a:schemeClr val="tx1"/>
            </a:solidFill>
          </a:ln>
        </c:spPr>
        <c:crossAx val="1084433568"/>
        <c:crossesAt val="-10"/>
        <c:crossBetween val="midCat"/>
        <c:majorUnit val="0.5"/>
        <c:minorUnit val="0.25"/>
      </c:valAx>
      <c:spPr>
        <a:ln w="15875">
          <a:solidFill>
            <a:schemeClr val="tx1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2662478632478622"/>
          <c:y val="4.7559595959595961E-2"/>
          <c:w val="0.21482411148915798"/>
          <c:h val="0.4967571281416756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lang="en-GB" sz="1200" b="0" i="0" u="none" strike="noStrike" kern="1200" baseline="0">
          <a:solidFill>
            <a:sysClr val="windowText" lastClr="000000"/>
          </a:solidFill>
          <a:latin typeface="Times New Roman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 b="0" i="1" baseline="0">
                <a:effectLst/>
              </a:rPr>
              <a:t>Wi*= (DH/l)×Pr×Wi</a:t>
            </a:r>
            <a:endParaRPr lang="en-GB" sz="1200">
              <a:effectLst/>
            </a:endParaRPr>
          </a:p>
          <a:p>
            <a:pPr>
              <a:defRPr sz="1200"/>
            </a:pPr>
            <a:r>
              <a:rPr lang="en-GB" sz="1200" b="0" i="1" baseline="0">
                <a:effectLst/>
              </a:rPr>
              <a:t>Wi</a:t>
            </a:r>
            <a:r>
              <a:rPr lang="en-GB" sz="1200" b="0" i="0" baseline="0">
                <a:effectLst/>
              </a:rPr>
              <a:t>= </a:t>
            </a:r>
            <a:r>
              <a:rPr lang="el-GR" sz="1200" b="0" i="1" baseline="0">
                <a:effectLst/>
              </a:rPr>
              <a:t>λ</a:t>
            </a:r>
            <a:r>
              <a:rPr lang="en-GB" sz="1200" b="0" i="1" baseline="0">
                <a:effectLst/>
              </a:rPr>
              <a:t>ₒ</a:t>
            </a:r>
            <a:r>
              <a:rPr lang="el-GR" sz="1200" b="0" i="1" baseline="0">
                <a:effectLst/>
              </a:rPr>
              <a:t>×γ</a:t>
            </a:r>
            <a:endParaRPr lang="en-GB" sz="1200">
              <a:effectLst/>
            </a:endParaRPr>
          </a:p>
          <a:p>
            <a:pPr>
              <a:defRPr sz="1200"/>
            </a:pPr>
            <a:r>
              <a:rPr lang="en-GB" sz="1200" b="0" i="1" baseline="0">
                <a:effectLst/>
              </a:rPr>
              <a:t>Where, </a:t>
            </a:r>
            <a:r>
              <a:rPr lang="el-GR" sz="1200" b="0" i="1" baseline="0">
                <a:effectLst/>
              </a:rPr>
              <a:t>λ</a:t>
            </a:r>
            <a:r>
              <a:rPr lang="en-GB" sz="1200" b="0" i="1" baseline="0">
                <a:effectLst/>
              </a:rPr>
              <a:t>ₒ</a:t>
            </a:r>
            <a:r>
              <a:rPr lang="en-GB" sz="1200" b="0" i="0" baseline="0">
                <a:effectLst/>
              </a:rPr>
              <a:t> at 26°C for all viscoelastic solutions</a:t>
            </a:r>
            <a:endParaRPr lang="en-GB" sz="1200">
              <a:effectLst/>
            </a:endParaRPr>
          </a:p>
        </c:rich>
      </c:tx>
      <c:layout>
        <c:manualLayout>
          <c:xMode val="edge"/>
          <c:yMode val="edge"/>
          <c:x val="0.32898574721198159"/>
          <c:y val="0.7039815678009039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123722605668477"/>
          <c:y val="2.9882456015435193E-2"/>
          <c:w val="0.80616885360607438"/>
          <c:h val="0.83152638888888886"/>
        </c:manualLayout>
      </c:layout>
      <c:scatterChart>
        <c:scatterStyle val="lineMarker"/>
        <c:varyColors val="0"/>
        <c:ser>
          <c:idx val="9"/>
          <c:order val="0"/>
          <c:tx>
            <c:v>50-W/GLY</c:v>
          </c:tx>
          <c:spPr>
            <a:ln w="28575">
              <a:noFill/>
            </a:ln>
          </c:spPr>
          <c:marker>
            <c:symbol val="circle"/>
            <c:size val="6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viscoelastic'!$AS$9:$AS$24</c:f>
              <c:numCache>
                <c:formatCode>General</c:formatCode>
                <c:ptCount val="16"/>
                <c:pt idx="0">
                  <c:v>102.20676416788703</c:v>
                </c:pt>
                <c:pt idx="1">
                  <c:v>149.1381710578776</c:v>
                </c:pt>
                <c:pt idx="2">
                  <c:v>194.42872734467687</c:v>
                </c:pt>
                <c:pt idx="3">
                  <c:v>260.36543708106376</c:v>
                </c:pt>
                <c:pt idx="4">
                  <c:v>300.84102271822155</c:v>
                </c:pt>
                <c:pt idx="5">
                  <c:v>332.25642803779107</c:v>
                </c:pt>
                <c:pt idx="6">
                  <c:v>136.88897207417037</c:v>
                </c:pt>
                <c:pt idx="7">
                  <c:v>315.70869172183058</c:v>
                </c:pt>
                <c:pt idx="8">
                  <c:v>455.53549320338004</c:v>
                </c:pt>
                <c:pt idx="9">
                  <c:v>580.16316827167975</c:v>
                </c:pt>
                <c:pt idx="10">
                  <c:v>735.29471977990863</c:v>
                </c:pt>
                <c:pt idx="11">
                  <c:v>897.97110405239084</c:v>
                </c:pt>
                <c:pt idx="12">
                  <c:v>1114.7659707746632</c:v>
                </c:pt>
                <c:pt idx="13">
                  <c:v>1317.6121345094236</c:v>
                </c:pt>
                <c:pt idx="14">
                  <c:v>1490.6152745088309</c:v>
                </c:pt>
                <c:pt idx="15">
                  <c:v>1631.9273839193982</c:v>
                </c:pt>
              </c:numCache>
            </c:numRef>
          </c:xVal>
          <c:yVal>
            <c:numRef>
              <c:f>'All processed data viscoelastic'!$AK$9:$AK$24</c:f>
              <c:numCache>
                <c:formatCode>General</c:formatCode>
                <c:ptCount val="16"/>
                <c:pt idx="0">
                  <c:v>0.97979565753075781</c:v>
                </c:pt>
                <c:pt idx="1">
                  <c:v>1.0280890256834743</c:v>
                </c:pt>
                <c:pt idx="2">
                  <c:v>1.0680545044072209</c:v>
                </c:pt>
                <c:pt idx="3">
                  <c:v>1.0793122692394366</c:v>
                </c:pt>
                <c:pt idx="4">
                  <c:v>1.125829686708812</c:v>
                </c:pt>
                <c:pt idx="5">
                  <c:v>1.1812333264719739</c:v>
                </c:pt>
                <c:pt idx="6">
                  <c:v>1.0072579466089557</c:v>
                </c:pt>
                <c:pt idx="7">
                  <c:v>1.1811592296378763</c:v>
                </c:pt>
                <c:pt idx="8">
                  <c:v>1.3016748763189474</c:v>
                </c:pt>
                <c:pt idx="9">
                  <c:v>1.4835600525214649</c:v>
                </c:pt>
                <c:pt idx="10">
                  <c:v>1.5707960220837776</c:v>
                </c:pt>
                <c:pt idx="11">
                  <c:v>1.8214081186121509</c:v>
                </c:pt>
                <c:pt idx="12">
                  <c:v>2.0238999264954312</c:v>
                </c:pt>
                <c:pt idx="13">
                  <c:v>2.2335684644819405</c:v>
                </c:pt>
                <c:pt idx="14">
                  <c:v>2.4765995848598941</c:v>
                </c:pt>
                <c:pt idx="15">
                  <c:v>2.6322150174119088</c:v>
                </c:pt>
              </c:numCache>
            </c:numRef>
          </c:yVal>
          <c:smooth val="1"/>
        </c:ser>
        <c:ser>
          <c:idx val="10"/>
          <c:order val="1"/>
          <c:tx>
            <c:v>100-W/GLY</c:v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viscoelastic'!$AS$32:$AS$53</c:f>
              <c:numCache>
                <c:formatCode>General</c:formatCode>
                <c:ptCount val="22"/>
                <c:pt idx="0">
                  <c:v>206.33234881944014</c:v>
                </c:pt>
                <c:pt idx="1">
                  <c:v>282.22623409381225</c:v>
                </c:pt>
                <c:pt idx="2">
                  <c:v>327.6239462576429</c:v>
                </c:pt>
                <c:pt idx="3">
                  <c:v>374.94207635085104</c:v>
                </c:pt>
                <c:pt idx="4">
                  <c:v>479.98290083625966</c:v>
                </c:pt>
                <c:pt idx="5">
                  <c:v>606.57610713833162</c:v>
                </c:pt>
                <c:pt idx="6">
                  <c:v>326.24098176755132</c:v>
                </c:pt>
                <c:pt idx="7">
                  <c:v>435.21997493293458</c:v>
                </c:pt>
                <c:pt idx="8">
                  <c:v>553.34953622178887</c:v>
                </c:pt>
                <c:pt idx="9">
                  <c:v>707.04336480132827</c:v>
                </c:pt>
                <c:pt idx="10">
                  <c:v>954.5922975890619</c:v>
                </c:pt>
                <c:pt idx="11">
                  <c:v>1140.7913366850062</c:v>
                </c:pt>
                <c:pt idx="12">
                  <c:v>1435.9490198932438</c:v>
                </c:pt>
                <c:pt idx="13">
                  <c:v>1711.298772607644</c:v>
                </c:pt>
                <c:pt idx="14">
                  <c:v>1947.7500620397857</c:v>
                </c:pt>
                <c:pt idx="15">
                  <c:v>2125.0412584246815</c:v>
                </c:pt>
                <c:pt idx="16">
                  <c:v>1025.6421814870985</c:v>
                </c:pt>
                <c:pt idx="17">
                  <c:v>1457.7831857696806</c:v>
                </c:pt>
                <c:pt idx="18">
                  <c:v>1933.456872378222</c:v>
                </c:pt>
                <c:pt idx="19">
                  <c:v>2282.6192726252871</c:v>
                </c:pt>
                <c:pt idx="20">
                  <c:v>2764.0202773618216</c:v>
                </c:pt>
                <c:pt idx="21">
                  <c:v>3228.7190377469315</c:v>
                </c:pt>
              </c:numCache>
            </c:numRef>
          </c:xVal>
          <c:yVal>
            <c:numRef>
              <c:f>'All processed data viscoelastic'!$AK$32:$AK$53</c:f>
              <c:numCache>
                <c:formatCode>General</c:formatCode>
                <c:ptCount val="22"/>
                <c:pt idx="0">
                  <c:v>0.99437513356655394</c:v>
                </c:pt>
                <c:pt idx="1">
                  <c:v>1.0422708157322715</c:v>
                </c:pt>
                <c:pt idx="2">
                  <c:v>1.0786469270906811</c:v>
                </c:pt>
                <c:pt idx="3">
                  <c:v>1.1714838298147503</c:v>
                </c:pt>
                <c:pt idx="4">
                  <c:v>1.2462001732649171</c:v>
                </c:pt>
                <c:pt idx="5">
                  <c:v>1.3203425644556988</c:v>
                </c:pt>
                <c:pt idx="6">
                  <c:v>1.0641207676042632</c:v>
                </c:pt>
                <c:pt idx="7">
                  <c:v>1.1263767063151857</c:v>
                </c:pt>
                <c:pt idx="8">
                  <c:v>1.1863195117094056</c:v>
                </c:pt>
                <c:pt idx="9">
                  <c:v>1.2721538611372027</c:v>
                </c:pt>
                <c:pt idx="10">
                  <c:v>1.4027334985066666</c:v>
                </c:pt>
                <c:pt idx="11">
                  <c:v>1.7151659390016147</c:v>
                </c:pt>
                <c:pt idx="12">
                  <c:v>1.9094060683002558</c:v>
                </c:pt>
                <c:pt idx="13">
                  <c:v>2.0360684556623956</c:v>
                </c:pt>
                <c:pt idx="14">
                  <c:v>2.2536820983131318</c:v>
                </c:pt>
                <c:pt idx="15">
                  <c:v>2.3397597936245034</c:v>
                </c:pt>
                <c:pt idx="16">
                  <c:v>1.7526179969767988</c:v>
                </c:pt>
                <c:pt idx="17">
                  <c:v>2.0420742383665038</c:v>
                </c:pt>
                <c:pt idx="18">
                  <c:v>2.2491493386478774</c:v>
                </c:pt>
                <c:pt idx="19">
                  <c:v>2.4372970327736052</c:v>
                </c:pt>
                <c:pt idx="20">
                  <c:v>2.631463499649485</c:v>
                </c:pt>
                <c:pt idx="21">
                  <c:v>2.8071479500319092</c:v>
                </c:pt>
              </c:numCache>
            </c:numRef>
          </c:yVal>
          <c:smooth val="1"/>
        </c:ser>
        <c:ser>
          <c:idx val="11"/>
          <c:order val="2"/>
          <c:tx>
            <c:v>200-W/GLY</c:v>
          </c:tx>
          <c:spPr>
            <a:ln w="28575">
              <a:noFill/>
            </a:ln>
          </c:spPr>
          <c:marker>
            <c:symbol val="square"/>
            <c:size val="6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viscoelastic'!$AS$61:$AS$78</c:f>
              <c:numCache>
                <c:formatCode>General</c:formatCode>
                <c:ptCount val="18"/>
                <c:pt idx="0">
                  <c:v>751.86585161669041</c:v>
                </c:pt>
                <c:pt idx="1">
                  <c:v>797.26581101882584</c:v>
                </c:pt>
                <c:pt idx="2">
                  <c:v>797.10217401506998</c:v>
                </c:pt>
                <c:pt idx="3">
                  <c:v>677.07013141645655</c:v>
                </c:pt>
                <c:pt idx="4">
                  <c:v>997.22642533514829</c:v>
                </c:pt>
                <c:pt idx="5">
                  <c:v>1359.4052202039541</c:v>
                </c:pt>
                <c:pt idx="6">
                  <c:v>1869.7100200934351</c:v>
                </c:pt>
                <c:pt idx="7">
                  <c:v>2062.9514697733107</c:v>
                </c:pt>
                <c:pt idx="8">
                  <c:v>2416.6997110978409</c:v>
                </c:pt>
                <c:pt idx="9">
                  <c:v>2888.7842986093679</c:v>
                </c:pt>
                <c:pt idx="10">
                  <c:v>3426.6459073539886</c:v>
                </c:pt>
                <c:pt idx="11">
                  <c:v>3855.5755676584622</c:v>
                </c:pt>
                <c:pt idx="12">
                  <c:v>1623.2944849405753</c:v>
                </c:pt>
                <c:pt idx="13">
                  <c:v>2317.463087322194</c:v>
                </c:pt>
                <c:pt idx="14">
                  <c:v>2621.8307515506567</c:v>
                </c:pt>
                <c:pt idx="15">
                  <c:v>2803.2047240246516</c:v>
                </c:pt>
                <c:pt idx="16">
                  <c:v>3117.7258620474663</c:v>
                </c:pt>
                <c:pt idx="17">
                  <c:v>3778.241093604352</c:v>
                </c:pt>
              </c:numCache>
            </c:numRef>
          </c:xVal>
          <c:yVal>
            <c:numRef>
              <c:f>'All processed data viscoelastic'!$AK$61:$AK$78</c:f>
              <c:numCache>
                <c:formatCode>General</c:formatCode>
                <c:ptCount val="18"/>
                <c:pt idx="0">
                  <c:v>1.0941353107842762</c:v>
                </c:pt>
                <c:pt idx="1">
                  <c:v>1.1489370569327781</c:v>
                </c:pt>
                <c:pt idx="2">
                  <c:v>1.241183502471862</c:v>
                </c:pt>
                <c:pt idx="3">
                  <c:v>1.0354253327575915</c:v>
                </c:pt>
                <c:pt idx="4">
                  <c:v>1.3390055709161477</c:v>
                </c:pt>
                <c:pt idx="5">
                  <c:v>1.6726701192354958</c:v>
                </c:pt>
                <c:pt idx="6">
                  <c:v>2.0968420004559003</c:v>
                </c:pt>
                <c:pt idx="7">
                  <c:v>2.433162771540593</c:v>
                </c:pt>
                <c:pt idx="8">
                  <c:v>2.9612867926615301</c:v>
                </c:pt>
                <c:pt idx="9">
                  <c:v>3.323675020750493</c:v>
                </c:pt>
                <c:pt idx="10">
                  <c:v>3.6782457328692773</c:v>
                </c:pt>
                <c:pt idx="11">
                  <c:v>3.9546885163846359</c:v>
                </c:pt>
                <c:pt idx="12">
                  <c:v>2.0395552153318226</c:v>
                </c:pt>
                <c:pt idx="13">
                  <c:v>2.7365887986149073</c:v>
                </c:pt>
                <c:pt idx="14">
                  <c:v>2.9993901465272224</c:v>
                </c:pt>
                <c:pt idx="15">
                  <c:v>3.1748469985423307</c:v>
                </c:pt>
                <c:pt idx="16">
                  <c:v>3.4374582291870368</c:v>
                </c:pt>
                <c:pt idx="17">
                  <c:v>3.877951495594969</c:v>
                </c:pt>
              </c:numCache>
            </c:numRef>
          </c:yVal>
          <c:smooth val="1"/>
        </c:ser>
        <c:ser>
          <c:idx val="0"/>
          <c:order val="3"/>
          <c:tx>
            <c:v>80-W/SUC</c:v>
          </c:tx>
          <c:spPr>
            <a:ln w="28575">
              <a:noFill/>
            </a:ln>
          </c:spPr>
          <c:marker>
            <c:symbol val="circle"/>
            <c:size val="6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viscoelastic'!$U$9:$U$26</c:f>
              <c:numCache>
                <c:formatCode>General</c:formatCode>
                <c:ptCount val="18"/>
                <c:pt idx="0">
                  <c:v>240.38787451856186</c:v>
                </c:pt>
                <c:pt idx="1">
                  <c:v>426.43160104291621</c:v>
                </c:pt>
                <c:pt idx="2">
                  <c:v>574.27699555853928</c:v>
                </c:pt>
                <c:pt idx="3">
                  <c:v>713.27905464239075</c:v>
                </c:pt>
                <c:pt idx="4">
                  <c:v>943.45769907420049</c:v>
                </c:pt>
                <c:pt idx="5">
                  <c:v>1083.5514428708602</c:v>
                </c:pt>
                <c:pt idx="6">
                  <c:v>92.577628644696063</c:v>
                </c:pt>
                <c:pt idx="7">
                  <c:v>132.96737549161534</c:v>
                </c:pt>
                <c:pt idx="8">
                  <c:v>186.28069663520563</c:v>
                </c:pt>
                <c:pt idx="9">
                  <c:v>262.12566376153427</c:v>
                </c:pt>
                <c:pt idx="10">
                  <c:v>308.43814227544283</c:v>
                </c:pt>
                <c:pt idx="11">
                  <c:v>388.12373634557855</c:v>
                </c:pt>
                <c:pt idx="12">
                  <c:v>74.076160308369438</c:v>
                </c:pt>
                <c:pt idx="13">
                  <c:v>135.4394498789583</c:v>
                </c:pt>
                <c:pt idx="14">
                  <c:v>176.12942398364214</c:v>
                </c:pt>
                <c:pt idx="15">
                  <c:v>210.70593810669254</c:v>
                </c:pt>
                <c:pt idx="16">
                  <c:v>244.85263021693186</c:v>
                </c:pt>
                <c:pt idx="17">
                  <c:v>313.85078903874228</c:v>
                </c:pt>
              </c:numCache>
            </c:numRef>
          </c:xVal>
          <c:yVal>
            <c:numRef>
              <c:f>'All processed data viscoelastic'!$M$9:$M$26</c:f>
              <c:numCache>
                <c:formatCode>General</c:formatCode>
                <c:ptCount val="18"/>
                <c:pt idx="0">
                  <c:v>1.0813602136394014</c:v>
                </c:pt>
                <c:pt idx="1">
                  <c:v>1.1636572747244918</c:v>
                </c:pt>
                <c:pt idx="2">
                  <c:v>1.38031931892505</c:v>
                </c:pt>
                <c:pt idx="3">
                  <c:v>1.6783519627188612</c:v>
                </c:pt>
                <c:pt idx="4">
                  <c:v>1.9884023439764273</c:v>
                </c:pt>
                <c:pt idx="5">
                  <c:v>2.1263948296486501</c:v>
                </c:pt>
                <c:pt idx="6">
                  <c:v>0.93334577594389601</c:v>
                </c:pt>
                <c:pt idx="7">
                  <c:v>0.98457679484616578</c:v>
                </c:pt>
                <c:pt idx="8">
                  <c:v>1.0188896978692659</c:v>
                </c:pt>
                <c:pt idx="9">
                  <c:v>1.0276411528225584</c:v>
                </c:pt>
                <c:pt idx="10">
                  <c:v>1.0541402639953013</c:v>
                </c:pt>
                <c:pt idx="11">
                  <c:v>1.1275721955374254</c:v>
                </c:pt>
                <c:pt idx="12">
                  <c:v>0.90812198222857887</c:v>
                </c:pt>
                <c:pt idx="13">
                  <c:v>0.98536823740649648</c:v>
                </c:pt>
                <c:pt idx="14">
                  <c:v>1.0163306453201508</c:v>
                </c:pt>
                <c:pt idx="15">
                  <c:v>1.0294707021459899</c:v>
                </c:pt>
                <c:pt idx="16">
                  <c:v>1.0464530112919308</c:v>
                </c:pt>
                <c:pt idx="17">
                  <c:v>1.0715667497966501</c:v>
                </c:pt>
              </c:numCache>
            </c:numRef>
          </c:yVal>
          <c:smooth val="1"/>
        </c:ser>
        <c:ser>
          <c:idx val="1"/>
          <c:order val="4"/>
          <c:tx>
            <c:v>120-W/SUC</c:v>
          </c:tx>
          <c:spPr>
            <a:ln w="28575">
              <a:noFill/>
            </a:ln>
          </c:spPr>
          <c:marker>
            <c:symbol val="diamond"/>
            <c:size val="7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viscoelastic'!$U$34:$U$56</c:f>
              <c:numCache>
                <c:formatCode>General</c:formatCode>
                <c:ptCount val="23"/>
                <c:pt idx="0">
                  <c:v>140.05203315729878</c:v>
                </c:pt>
                <c:pt idx="1">
                  <c:v>225.40824572014336</c:v>
                </c:pt>
                <c:pt idx="2">
                  <c:v>268.13240626627896</c:v>
                </c:pt>
                <c:pt idx="3">
                  <c:v>350.47280844762031</c:v>
                </c:pt>
                <c:pt idx="4">
                  <c:v>429.98669247051248</c:v>
                </c:pt>
                <c:pt idx="5">
                  <c:v>570.95587433424737</c:v>
                </c:pt>
                <c:pt idx="6">
                  <c:v>680.2480617963522</c:v>
                </c:pt>
                <c:pt idx="7">
                  <c:v>827.08329555902037</c:v>
                </c:pt>
                <c:pt idx="8">
                  <c:v>964.89584758952651</c:v>
                </c:pt>
                <c:pt idx="9">
                  <c:v>177.08973306500314</c:v>
                </c:pt>
                <c:pt idx="10">
                  <c:v>303.47499001920806</c:v>
                </c:pt>
                <c:pt idx="11">
                  <c:v>395.11964657569513</c:v>
                </c:pt>
                <c:pt idx="12">
                  <c:v>535.58701002548332</c:v>
                </c:pt>
                <c:pt idx="13">
                  <c:v>649.86685056005138</c:v>
                </c:pt>
                <c:pt idx="14">
                  <c:v>789.10908129256825</c:v>
                </c:pt>
                <c:pt idx="15">
                  <c:v>1014.656408780745</c:v>
                </c:pt>
                <c:pt idx="16">
                  <c:v>1105.42460027173</c:v>
                </c:pt>
                <c:pt idx="17">
                  <c:v>105.55947192596986</c:v>
                </c:pt>
                <c:pt idx="18">
                  <c:v>148.72627368150495</c:v>
                </c:pt>
                <c:pt idx="19">
                  <c:v>186.17632710344358</c:v>
                </c:pt>
                <c:pt idx="20">
                  <c:v>201.51938073679852</c:v>
                </c:pt>
                <c:pt idx="21">
                  <c:v>233.67552936649201</c:v>
                </c:pt>
                <c:pt idx="22">
                  <c:v>314.45376575352992</c:v>
                </c:pt>
              </c:numCache>
            </c:numRef>
          </c:xVal>
          <c:yVal>
            <c:numRef>
              <c:f>'All processed data viscoelastic'!$M$34:$M$56</c:f>
              <c:numCache>
                <c:formatCode>General</c:formatCode>
                <c:ptCount val="23"/>
                <c:pt idx="0">
                  <c:v>0.87504871581178545</c:v>
                </c:pt>
                <c:pt idx="1">
                  <c:v>1.0164018240815571</c:v>
                </c:pt>
                <c:pt idx="2">
                  <c:v>1.1148576252410407</c:v>
                </c:pt>
                <c:pt idx="3">
                  <c:v>1.2324804252586368</c:v>
                </c:pt>
                <c:pt idx="4">
                  <c:v>1.481590249352432</c:v>
                </c:pt>
                <c:pt idx="5">
                  <c:v>1.7805701836744872</c:v>
                </c:pt>
                <c:pt idx="6">
                  <c:v>2.0815849961844433</c:v>
                </c:pt>
                <c:pt idx="7">
                  <c:v>2.4283761905227887</c:v>
                </c:pt>
                <c:pt idx="8">
                  <c:v>2.6688007298298886</c:v>
                </c:pt>
                <c:pt idx="9">
                  <c:v>0.977242446085548</c:v>
                </c:pt>
                <c:pt idx="10">
                  <c:v>1.0930280848097236</c:v>
                </c:pt>
                <c:pt idx="11">
                  <c:v>1.3404785863057918</c:v>
                </c:pt>
                <c:pt idx="12">
                  <c:v>1.5053510755574906</c:v>
                </c:pt>
                <c:pt idx="13">
                  <c:v>1.9845732957915467</c:v>
                </c:pt>
                <c:pt idx="14">
                  <c:v>2.2163989608370129</c:v>
                </c:pt>
                <c:pt idx="15">
                  <c:v>2.7092899944040143</c:v>
                </c:pt>
                <c:pt idx="16">
                  <c:v>2.7589451513549004</c:v>
                </c:pt>
                <c:pt idx="17">
                  <c:v>0.8369768745283771</c:v>
                </c:pt>
                <c:pt idx="18">
                  <c:v>0.85416189508912854</c:v>
                </c:pt>
                <c:pt idx="19">
                  <c:v>0.94909572057574265</c:v>
                </c:pt>
                <c:pt idx="20">
                  <c:v>0.9988927333471066</c:v>
                </c:pt>
                <c:pt idx="21">
                  <c:v>1.0690757382773481</c:v>
                </c:pt>
                <c:pt idx="22">
                  <c:v>1.2946114417391166</c:v>
                </c:pt>
              </c:numCache>
            </c:numRef>
          </c:yVal>
          <c:smooth val="1"/>
        </c:ser>
        <c:ser>
          <c:idx val="7"/>
          <c:order val="5"/>
          <c:tx>
            <c:v>500-W/SUC</c:v>
          </c:tx>
          <c:spPr>
            <a:ln w="28575">
              <a:noFill/>
            </a:ln>
          </c:spPr>
          <c:marker>
            <c:symbol val="square"/>
            <c:size val="6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viscoelastic'!$U$63:$U$84</c:f>
              <c:numCache>
                <c:formatCode>General</c:formatCode>
                <c:ptCount val="22"/>
                <c:pt idx="0">
                  <c:v>209.93671767803733</c:v>
                </c:pt>
                <c:pt idx="1">
                  <c:v>297.80610038229321</c:v>
                </c:pt>
                <c:pt idx="2">
                  <c:v>417.90417454536282</c:v>
                </c:pt>
                <c:pt idx="3">
                  <c:v>517.01349297241484</c:v>
                </c:pt>
                <c:pt idx="4">
                  <c:v>606.66670040392273</c:v>
                </c:pt>
                <c:pt idx="5">
                  <c:v>654.66669465400082</c:v>
                </c:pt>
                <c:pt idx="6">
                  <c:v>732.49193818220056</c:v>
                </c:pt>
                <c:pt idx="7">
                  <c:v>789.51907038502941</c:v>
                </c:pt>
                <c:pt idx="8">
                  <c:v>868.98581009787631</c:v>
                </c:pt>
                <c:pt idx="9">
                  <c:v>256.11137095622013</c:v>
                </c:pt>
                <c:pt idx="10">
                  <c:v>374.5918800590656</c:v>
                </c:pt>
                <c:pt idx="11">
                  <c:v>505.69101057136908</c:v>
                </c:pt>
                <c:pt idx="12">
                  <c:v>533.97657630416757</c:v>
                </c:pt>
                <c:pt idx="13">
                  <c:v>602.29335908168093</c:v>
                </c:pt>
                <c:pt idx="14">
                  <c:v>658.94504676481938</c:v>
                </c:pt>
                <c:pt idx="15">
                  <c:v>685.62024229060432</c:v>
                </c:pt>
                <c:pt idx="16">
                  <c:v>764.01258875548967</c:v>
                </c:pt>
                <c:pt idx="17">
                  <c:v>115.49008728492902</c:v>
                </c:pt>
                <c:pt idx="18">
                  <c:v>147.7300987920743</c:v>
                </c:pt>
                <c:pt idx="19">
                  <c:v>185.44982308429249</c:v>
                </c:pt>
                <c:pt idx="20">
                  <c:v>214.41432586630853</c:v>
                </c:pt>
                <c:pt idx="21">
                  <c:v>247.12666579586968</c:v>
                </c:pt>
              </c:numCache>
            </c:numRef>
          </c:xVal>
          <c:yVal>
            <c:numRef>
              <c:f>'All processed data viscoelastic'!$M$63:$M$84</c:f>
              <c:numCache>
                <c:formatCode>General</c:formatCode>
                <c:ptCount val="22"/>
                <c:pt idx="0">
                  <c:v>1.0515029668482623</c:v>
                </c:pt>
                <c:pt idx="1">
                  <c:v>1.3194097543137113</c:v>
                </c:pt>
                <c:pt idx="2">
                  <c:v>1.8380981331285553</c:v>
                </c:pt>
                <c:pt idx="3">
                  <c:v>2.3225702121258385</c:v>
                </c:pt>
                <c:pt idx="4">
                  <c:v>3.0500091650261751</c:v>
                </c:pt>
                <c:pt idx="5">
                  <c:v>3.5365532750284889</c:v>
                </c:pt>
                <c:pt idx="6">
                  <c:v>3.8480320130442713</c:v>
                </c:pt>
                <c:pt idx="7">
                  <c:v>4.0927013574052227</c:v>
                </c:pt>
                <c:pt idx="8">
                  <c:v>4.2457550505262605</c:v>
                </c:pt>
                <c:pt idx="9">
                  <c:v>1.1353435216855732</c:v>
                </c:pt>
                <c:pt idx="10">
                  <c:v>1.7613760003588783</c:v>
                </c:pt>
                <c:pt idx="11">
                  <c:v>2.2110444963084999</c:v>
                </c:pt>
                <c:pt idx="12">
                  <c:v>2.6022655781747979</c:v>
                </c:pt>
                <c:pt idx="13">
                  <c:v>2.9991505700967589</c:v>
                </c:pt>
                <c:pt idx="14">
                  <c:v>3.6410329626618134</c:v>
                </c:pt>
                <c:pt idx="15">
                  <c:v>3.8629888359602527</c:v>
                </c:pt>
                <c:pt idx="16">
                  <c:v>4.0960819542680582</c:v>
                </c:pt>
                <c:pt idx="17">
                  <c:v>0.97059626763949669</c:v>
                </c:pt>
                <c:pt idx="18">
                  <c:v>1.0272189547620805</c:v>
                </c:pt>
                <c:pt idx="19">
                  <c:v>1.0601736183479549</c:v>
                </c:pt>
                <c:pt idx="20">
                  <c:v>1.1931128699667777</c:v>
                </c:pt>
                <c:pt idx="21">
                  <c:v>1.178928348399521</c:v>
                </c:pt>
              </c:numCache>
            </c:numRef>
          </c:yVal>
          <c:smooth val="1"/>
        </c:ser>
        <c:ser>
          <c:idx val="5"/>
          <c:order val="6"/>
          <c:tx>
            <c:v>Error bar, 80ppm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viscoelastic'!$C$94</c:f>
                <c:numCache>
                  <c:formatCode>General</c:formatCode>
                  <c:ptCount val="1"/>
                  <c:pt idx="0">
                    <c:v>0.28523489932885904</c:v>
                  </c:pt>
                </c:numCache>
              </c:numRef>
            </c:plus>
            <c:minus>
              <c:numRef>
                <c:f>'All processed data viscoelastic'!$C$94</c:f>
                <c:numCache>
                  <c:formatCode>General</c:formatCode>
                  <c:ptCount val="1"/>
                  <c:pt idx="0">
                    <c:v>0.28523489932885904</c:v>
                  </c:pt>
                </c:numCache>
              </c:numRef>
            </c:minus>
            <c:spPr>
              <a:ln w="15875">
                <a:solidFill>
                  <a:srgbClr val="0070C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viscoelastic'!#REF!</c:f>
            </c:numRef>
          </c:xVal>
          <c:yVal>
            <c:numRef>
              <c:f>'All processed data viscoelastic'!#REF!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7"/>
          <c:tx>
            <c:v>Error bar, 50ppm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viscoelastic'!$C$90</c:f>
                <c:numCache>
                  <c:formatCode>General</c:formatCode>
                  <c:ptCount val="1"/>
                  <c:pt idx="0">
                    <c:v>0.27852348993288589</c:v>
                  </c:pt>
                </c:numCache>
              </c:numRef>
            </c:plus>
            <c:minus>
              <c:numRef>
                <c:f>'All processed data viscoelastic'!$C$90</c:f>
                <c:numCache>
                  <c:formatCode>General</c:formatCode>
                  <c:ptCount val="1"/>
                  <c:pt idx="0">
                    <c:v>0.27852348993288589</c:v>
                  </c:pt>
                </c:numCache>
              </c:numRef>
            </c:minus>
            <c:spPr>
              <a:ln w="15875">
                <a:solidFill>
                  <a:srgbClr val="FF000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viscoelastic'!$AS$24</c:f>
              <c:numCache>
                <c:formatCode>General</c:formatCode>
                <c:ptCount val="1"/>
                <c:pt idx="0">
                  <c:v>1631.9273839193982</c:v>
                </c:pt>
              </c:numCache>
            </c:numRef>
          </c:xVal>
          <c:yVal>
            <c:numRef>
              <c:f>'All processed data viscoelastic'!$AK$24</c:f>
              <c:numCache>
                <c:formatCode>General</c:formatCode>
                <c:ptCount val="1"/>
                <c:pt idx="0">
                  <c:v>2.6322150174119088</c:v>
                </c:pt>
              </c:numCache>
            </c:numRef>
          </c:yVal>
          <c:smooth val="0"/>
        </c:ser>
        <c:ser>
          <c:idx val="6"/>
          <c:order val="8"/>
          <c:tx>
            <c:v>Error bar, 120ppm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viscoelastic'!$C$95</c:f>
                <c:numCache>
                  <c:formatCode>General</c:formatCode>
                  <c:ptCount val="1"/>
                  <c:pt idx="0">
                    <c:v>0.43624161073825507</c:v>
                  </c:pt>
                </c:numCache>
              </c:numRef>
            </c:plus>
            <c:minus>
              <c:numRef>
                <c:f>'All processed data viscoelastic'!$C$95</c:f>
                <c:numCache>
                  <c:formatCode>General</c:formatCode>
                  <c:ptCount val="1"/>
                  <c:pt idx="0">
                    <c:v>0.43624161073825507</c:v>
                  </c:pt>
                </c:numCache>
              </c:numRef>
            </c:minus>
            <c:spPr>
              <a:ln w="15875">
                <a:solidFill>
                  <a:srgbClr val="0070C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viscoelastic'!$U$50</c:f>
              <c:numCache>
                <c:formatCode>General</c:formatCode>
                <c:ptCount val="1"/>
                <c:pt idx="0">
                  <c:v>1105.42460027173</c:v>
                </c:pt>
              </c:numCache>
            </c:numRef>
          </c:xVal>
          <c:yVal>
            <c:numRef>
              <c:f>'All processed data viscoelastic'!$M$50</c:f>
              <c:numCache>
                <c:formatCode>General</c:formatCode>
                <c:ptCount val="1"/>
                <c:pt idx="0">
                  <c:v>2.7589451513549004</c:v>
                </c:pt>
              </c:numCache>
            </c:numRef>
          </c:yVal>
          <c:smooth val="0"/>
        </c:ser>
        <c:ser>
          <c:idx val="3"/>
          <c:order val="9"/>
          <c:tx>
            <c:v>Error bar, 100ppm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viscoelastic'!$C$91</c:f>
                <c:numCache>
                  <c:formatCode>General</c:formatCode>
                  <c:ptCount val="1"/>
                  <c:pt idx="0">
                    <c:v>0.41946308724832215</c:v>
                  </c:pt>
                </c:numCache>
              </c:numRef>
            </c:plus>
            <c:minus>
              <c:numRef>
                <c:f>'All processed data viscoelastic'!$C$91</c:f>
                <c:numCache>
                  <c:formatCode>General</c:formatCode>
                  <c:ptCount val="1"/>
                  <c:pt idx="0">
                    <c:v>0.41946308724832215</c:v>
                  </c:pt>
                </c:numCache>
              </c:numRef>
            </c:minus>
            <c:spPr>
              <a:ln w="15875">
                <a:solidFill>
                  <a:srgbClr val="FF000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viscoelastic'!$AS$53</c:f>
              <c:numCache>
                <c:formatCode>General</c:formatCode>
                <c:ptCount val="1"/>
                <c:pt idx="0">
                  <c:v>3228.7190377469315</c:v>
                </c:pt>
              </c:numCache>
            </c:numRef>
          </c:xVal>
          <c:yVal>
            <c:numRef>
              <c:f>'All processed data viscoelastic'!$AK$53</c:f>
              <c:numCache>
                <c:formatCode>General</c:formatCode>
                <c:ptCount val="1"/>
                <c:pt idx="0">
                  <c:v>2.8071479500319092</c:v>
                </c:pt>
              </c:numCache>
            </c:numRef>
          </c:yVal>
          <c:smooth val="0"/>
        </c:ser>
        <c:ser>
          <c:idx val="8"/>
          <c:order val="10"/>
          <c:tx>
            <c:v>Error bar, 500ppm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viscoelastic'!$C$96</c:f>
                <c:numCache>
                  <c:formatCode>General</c:formatCode>
                  <c:ptCount val="1"/>
                  <c:pt idx="0">
                    <c:v>0.55369127516778516</c:v>
                  </c:pt>
                </c:numCache>
              </c:numRef>
            </c:plus>
            <c:minus>
              <c:numRef>
                <c:f>'All processed data viscoelastic'!$C$96</c:f>
                <c:numCache>
                  <c:formatCode>General</c:formatCode>
                  <c:ptCount val="1"/>
                  <c:pt idx="0">
                    <c:v>0.55369127516778516</c:v>
                  </c:pt>
                </c:numCache>
              </c:numRef>
            </c:minus>
            <c:spPr>
              <a:ln w="15875">
                <a:solidFill>
                  <a:srgbClr val="0070C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viscoelastic'!$U$71</c:f>
              <c:numCache>
                <c:formatCode>General</c:formatCode>
                <c:ptCount val="1"/>
                <c:pt idx="0">
                  <c:v>868.98581009787631</c:v>
                </c:pt>
              </c:numCache>
            </c:numRef>
          </c:xVal>
          <c:yVal>
            <c:numRef>
              <c:f>'All processed data viscoelastic'!$M$71</c:f>
              <c:numCache>
                <c:formatCode>General</c:formatCode>
                <c:ptCount val="1"/>
                <c:pt idx="0">
                  <c:v>4.2457550505262605</c:v>
                </c:pt>
              </c:numCache>
            </c:numRef>
          </c:yVal>
          <c:smooth val="0"/>
        </c:ser>
        <c:ser>
          <c:idx val="12"/>
          <c:order val="11"/>
          <c:tx>
            <c:v>Error bar, 200ppm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viscoelastic'!$C$92</c:f>
                <c:numCache>
                  <c:formatCode>General</c:formatCode>
                  <c:ptCount val="1"/>
                  <c:pt idx="0">
                    <c:v>0.50335570469798663</c:v>
                  </c:pt>
                </c:numCache>
              </c:numRef>
            </c:plus>
            <c:minus>
              <c:numRef>
                <c:f>'All processed data viscoelastic'!$C$92</c:f>
                <c:numCache>
                  <c:formatCode>General</c:formatCode>
                  <c:ptCount val="1"/>
                  <c:pt idx="0">
                    <c:v>0.50335570469798663</c:v>
                  </c:pt>
                </c:numCache>
              </c:numRef>
            </c:minus>
            <c:spPr>
              <a:ln w="15875">
                <a:solidFill>
                  <a:srgbClr val="FF000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viscoelastic'!$AS$73</c:f>
              <c:numCache>
                <c:formatCode>General</c:formatCode>
                <c:ptCount val="1"/>
                <c:pt idx="0">
                  <c:v>1623.2944849405753</c:v>
                </c:pt>
              </c:numCache>
            </c:numRef>
          </c:xVal>
          <c:yVal>
            <c:numRef>
              <c:f>'All processed data viscoelastic'!$AK$73</c:f>
              <c:numCache>
                <c:formatCode>General</c:formatCode>
                <c:ptCount val="1"/>
                <c:pt idx="0">
                  <c:v>2.0395552153318226</c:v>
                </c:pt>
              </c:numCache>
            </c:numRef>
          </c:yVal>
          <c:smooth val="0"/>
        </c:ser>
        <c:ser>
          <c:idx val="4"/>
          <c:order val="12"/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'All processed data viscoelastic'!$R$98:$R$99</c:f>
              <c:numCache>
                <c:formatCode>General</c:formatCode>
                <c:ptCount val="2"/>
                <c:pt idx="0">
                  <c:v>0</c:v>
                </c:pt>
                <c:pt idx="1">
                  <c:v>4500</c:v>
                </c:pt>
              </c:numCache>
            </c:numRef>
          </c:xVal>
          <c:yVal>
            <c:numRef>
              <c:f>'All processed data viscoelastic'!$S$98:$S$99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440096"/>
        <c:axId val="1084442816"/>
      </c:scatterChart>
      <c:valAx>
        <c:axId val="1084440096"/>
        <c:scaling>
          <c:orientation val="minMax"/>
          <c:max val="45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baseline="0"/>
                </a:pPr>
                <a:r>
                  <a:rPr lang="en-GB" sz="1400" b="0" i="1" baseline="0">
                    <a:sym typeface="Symbol"/>
                  </a:rPr>
                  <a:t>Wi*</a:t>
                </a:r>
                <a:endParaRPr lang="en-GB" sz="1400" b="0" i="1" baseline="0"/>
              </a:p>
            </c:rich>
          </c:tx>
          <c:layout>
            <c:manualLayout>
              <c:xMode val="edge"/>
              <c:yMode val="edge"/>
              <c:x val="0.51876895035546766"/>
              <c:y val="0.93874494949494947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 w="15875">
            <a:solidFill>
              <a:schemeClr val="tx1"/>
            </a:solidFill>
          </a:ln>
        </c:spPr>
        <c:crossAx val="1084442816"/>
        <c:crossesAt val="0"/>
        <c:crossBetween val="midCat"/>
        <c:majorUnit val="500"/>
        <c:minorUnit val="250"/>
      </c:valAx>
      <c:valAx>
        <c:axId val="1084442816"/>
        <c:scaling>
          <c:orientation val="minMax"/>
          <c:max val="5"/>
          <c:min val="0"/>
        </c:scaling>
        <c:delete val="0"/>
        <c:axPos val="l"/>
        <c:numFmt formatCode="General" sourceLinked="1"/>
        <c:majorTickMark val="in"/>
        <c:minorTickMark val="in"/>
        <c:tickLblPos val="nextTo"/>
        <c:spPr>
          <a:ln w="15875">
            <a:solidFill>
              <a:schemeClr val="tx1"/>
            </a:solidFill>
          </a:ln>
        </c:spPr>
        <c:crossAx val="1084440096"/>
        <c:crossesAt val="0"/>
        <c:crossBetween val="midCat"/>
        <c:majorUnit val="0.5"/>
        <c:minorUnit val="0.25"/>
      </c:valAx>
      <c:spPr>
        <a:ln w="15875">
          <a:solidFill>
            <a:schemeClr val="tx1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72138354700854701"/>
          <c:y val="0.3406002525252525"/>
          <c:w val="0.21482411148915798"/>
          <c:h val="0.34733183198635159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lang="en-GB" sz="1200" b="0" i="0" u="none" strike="noStrike" kern="1200" baseline="0">
          <a:solidFill>
            <a:sysClr val="windowText" lastClr="000000"/>
          </a:solidFill>
          <a:latin typeface="Times New Roman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 b="0" i="1" baseline="0">
                <a:effectLst/>
              </a:rPr>
              <a:t>Wi</a:t>
            </a:r>
            <a:r>
              <a:rPr lang="en-GB" sz="1200" b="0" i="0" baseline="0">
                <a:effectLst/>
              </a:rPr>
              <a:t>= </a:t>
            </a:r>
            <a:r>
              <a:rPr lang="el-GR" sz="1200" b="0" i="1" baseline="0">
                <a:effectLst/>
              </a:rPr>
              <a:t>λ</a:t>
            </a:r>
            <a:r>
              <a:rPr lang="en-GB" sz="1200" b="0" i="1" baseline="0">
                <a:effectLst/>
              </a:rPr>
              <a:t>ₒ</a:t>
            </a:r>
            <a:r>
              <a:rPr lang="el-GR" sz="1200" b="0" i="1" baseline="0">
                <a:effectLst/>
              </a:rPr>
              <a:t>×γ</a:t>
            </a:r>
            <a:endParaRPr lang="en-GB" sz="1200">
              <a:effectLst/>
            </a:endParaRPr>
          </a:p>
          <a:p>
            <a:pPr>
              <a:defRPr sz="1200"/>
            </a:pPr>
            <a:r>
              <a:rPr lang="en-GB" sz="1200" b="0" i="1" baseline="0">
                <a:effectLst/>
              </a:rPr>
              <a:t>Where, </a:t>
            </a:r>
            <a:r>
              <a:rPr lang="el-GR" sz="1200" b="0" i="1" baseline="0">
                <a:effectLst/>
              </a:rPr>
              <a:t>λ</a:t>
            </a:r>
            <a:r>
              <a:rPr lang="en-GB" sz="1200" b="0" i="1" baseline="0">
                <a:effectLst/>
              </a:rPr>
              <a:t>ₒ</a:t>
            </a:r>
            <a:r>
              <a:rPr lang="en-GB" sz="1200" b="0" i="0" baseline="0">
                <a:effectLst/>
              </a:rPr>
              <a:t> at 20°C for all viscoelastic solutions</a:t>
            </a:r>
            <a:endParaRPr lang="en-GB" sz="1200">
              <a:effectLst/>
            </a:endParaRPr>
          </a:p>
        </c:rich>
      </c:tx>
      <c:layout>
        <c:manualLayout>
          <c:xMode val="edge"/>
          <c:yMode val="edge"/>
          <c:x val="0.32627585470085468"/>
          <c:y val="0.74580606060606058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123722605668477"/>
          <c:y val="2.9882456015435193E-2"/>
          <c:w val="0.80616885360607438"/>
          <c:h val="0.83152638888888886"/>
        </c:manualLayout>
      </c:layout>
      <c:scatterChart>
        <c:scatterStyle val="lineMarker"/>
        <c:varyColors val="0"/>
        <c:ser>
          <c:idx val="9"/>
          <c:order val="0"/>
          <c:tx>
            <c:v>50-W/GLY</c:v>
          </c:tx>
          <c:spPr>
            <a:ln w="28575">
              <a:noFill/>
            </a:ln>
          </c:spPr>
          <c:marker>
            <c:symbol val="circle"/>
            <c:size val="6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viscoelastic'!$AN$9:$AN$24</c:f>
              <c:numCache>
                <c:formatCode>General</c:formatCode>
                <c:ptCount val="16"/>
                <c:pt idx="0">
                  <c:v>15.883839964798518</c:v>
                </c:pt>
                <c:pt idx="1">
                  <c:v>24.233543244804597</c:v>
                </c:pt>
                <c:pt idx="2">
                  <c:v>32.41162154500401</c:v>
                </c:pt>
                <c:pt idx="3">
                  <c:v>44.444672953435784</c:v>
                </c:pt>
                <c:pt idx="4">
                  <c:v>51.882219163548797</c:v>
                </c:pt>
                <c:pt idx="5">
                  <c:v>58.83124227713359</c:v>
                </c:pt>
                <c:pt idx="6">
                  <c:v>22.441087760404393</c:v>
                </c:pt>
                <c:pt idx="7">
                  <c:v>54.275639573316568</c:v>
                </c:pt>
                <c:pt idx="8">
                  <c:v>80.900887866839653</c:v>
                </c:pt>
                <c:pt idx="9">
                  <c:v>105.55639655006694</c:v>
                </c:pt>
                <c:pt idx="10">
                  <c:v>134.83481311139917</c:v>
                </c:pt>
                <c:pt idx="11">
                  <c:v>165.65419896543335</c:v>
                </c:pt>
                <c:pt idx="12">
                  <c:v>207.16179747058845</c:v>
                </c:pt>
                <c:pt idx="13">
                  <c:v>246.30625856115515</c:v>
                </c:pt>
                <c:pt idx="14">
                  <c:v>282.89532569636992</c:v>
                </c:pt>
                <c:pt idx="15">
                  <c:v>313.79581633549952</c:v>
                </c:pt>
              </c:numCache>
            </c:numRef>
          </c:xVal>
          <c:yVal>
            <c:numRef>
              <c:f>'All processed data viscoelastic'!$AK$9:$AK$24</c:f>
              <c:numCache>
                <c:formatCode>General</c:formatCode>
                <c:ptCount val="16"/>
                <c:pt idx="0">
                  <c:v>0.97979565753075781</c:v>
                </c:pt>
                <c:pt idx="1">
                  <c:v>1.0280890256834743</c:v>
                </c:pt>
                <c:pt idx="2">
                  <c:v>1.0680545044072209</c:v>
                </c:pt>
                <c:pt idx="3">
                  <c:v>1.0793122692394366</c:v>
                </c:pt>
                <c:pt idx="4">
                  <c:v>1.125829686708812</c:v>
                </c:pt>
                <c:pt idx="5">
                  <c:v>1.1812333264719739</c:v>
                </c:pt>
                <c:pt idx="6">
                  <c:v>1.0072579466089557</c:v>
                </c:pt>
                <c:pt idx="7">
                  <c:v>1.1811592296378763</c:v>
                </c:pt>
                <c:pt idx="8">
                  <c:v>1.3016748763189474</c:v>
                </c:pt>
                <c:pt idx="9">
                  <c:v>1.4835600525214649</c:v>
                </c:pt>
                <c:pt idx="10">
                  <c:v>1.5707960220837776</c:v>
                </c:pt>
                <c:pt idx="11">
                  <c:v>1.8214081186121509</c:v>
                </c:pt>
                <c:pt idx="12">
                  <c:v>2.0238999264954312</c:v>
                </c:pt>
                <c:pt idx="13">
                  <c:v>2.2335684644819405</c:v>
                </c:pt>
                <c:pt idx="14">
                  <c:v>2.4765995848598941</c:v>
                </c:pt>
                <c:pt idx="15">
                  <c:v>2.6322150174119088</c:v>
                </c:pt>
              </c:numCache>
            </c:numRef>
          </c:yVal>
          <c:smooth val="1"/>
        </c:ser>
        <c:ser>
          <c:idx val="10"/>
          <c:order val="1"/>
          <c:tx>
            <c:v>100-W/GLY</c:v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viscoelastic'!$AN$32:$AN$53</c:f>
              <c:numCache>
                <c:formatCode>General</c:formatCode>
                <c:ptCount val="22"/>
                <c:pt idx="0">
                  <c:v>14.44011883075177</c:v>
                </c:pt>
                <c:pt idx="1">
                  <c:v>20.938040030286885</c:v>
                </c:pt>
                <c:pt idx="2">
                  <c:v>25.418398826972897</c:v>
                </c:pt>
                <c:pt idx="3">
                  <c:v>32.602222929807702</c:v>
                </c:pt>
                <c:pt idx="4">
                  <c:v>42.677631100719609</c:v>
                </c:pt>
                <c:pt idx="5">
                  <c:v>54.684176649472334</c:v>
                </c:pt>
                <c:pt idx="6">
                  <c:v>23.889174653251928</c:v>
                </c:pt>
                <c:pt idx="7">
                  <c:v>32.975402406998604</c:v>
                </c:pt>
                <c:pt idx="8">
                  <c:v>43.771929334071828</c:v>
                </c:pt>
                <c:pt idx="9">
                  <c:v>58.178317855928043</c:v>
                </c:pt>
                <c:pt idx="10">
                  <c:v>79.820083671986708</c:v>
                </c:pt>
                <c:pt idx="11">
                  <c:v>103.94367632487509</c:v>
                </c:pt>
                <c:pt idx="12">
                  <c:v>132.44491237200469</c:v>
                </c:pt>
                <c:pt idx="13">
                  <c:v>158.67837855376879</c:v>
                </c:pt>
                <c:pt idx="14">
                  <c:v>187.74076701207468</c:v>
                </c:pt>
                <c:pt idx="15">
                  <c:v>206.7022464995988</c:v>
                </c:pt>
                <c:pt idx="16">
                  <c:v>98.568116316295104</c:v>
                </c:pt>
                <c:pt idx="17">
                  <c:v>139.95250865413081</c:v>
                </c:pt>
                <c:pt idx="18">
                  <c:v>191.41245400614673</c:v>
                </c:pt>
                <c:pt idx="19">
                  <c:v>229.74460112223912</c:v>
                </c:pt>
                <c:pt idx="20">
                  <c:v>278.9733098749785</c:v>
                </c:pt>
                <c:pt idx="21">
                  <c:v>328.28947000553478</c:v>
                </c:pt>
              </c:numCache>
            </c:numRef>
          </c:xVal>
          <c:yVal>
            <c:numRef>
              <c:f>'All processed data viscoelastic'!$AK$32:$AK$53</c:f>
              <c:numCache>
                <c:formatCode>General</c:formatCode>
                <c:ptCount val="22"/>
                <c:pt idx="0">
                  <c:v>0.99437513356655394</c:v>
                </c:pt>
                <c:pt idx="1">
                  <c:v>1.0422708157322715</c:v>
                </c:pt>
                <c:pt idx="2">
                  <c:v>1.0786469270906811</c:v>
                </c:pt>
                <c:pt idx="3">
                  <c:v>1.1714838298147503</c:v>
                </c:pt>
                <c:pt idx="4">
                  <c:v>1.2462001732649171</c:v>
                </c:pt>
                <c:pt idx="5">
                  <c:v>1.3203425644556988</c:v>
                </c:pt>
                <c:pt idx="6">
                  <c:v>1.0641207676042632</c:v>
                </c:pt>
                <c:pt idx="7">
                  <c:v>1.1263767063151857</c:v>
                </c:pt>
                <c:pt idx="8">
                  <c:v>1.1863195117094056</c:v>
                </c:pt>
                <c:pt idx="9">
                  <c:v>1.2721538611372027</c:v>
                </c:pt>
                <c:pt idx="10">
                  <c:v>1.4027334985066666</c:v>
                </c:pt>
                <c:pt idx="11">
                  <c:v>1.7151659390016147</c:v>
                </c:pt>
                <c:pt idx="12">
                  <c:v>1.9094060683002558</c:v>
                </c:pt>
                <c:pt idx="13">
                  <c:v>2.0360684556623956</c:v>
                </c:pt>
                <c:pt idx="14">
                  <c:v>2.2536820983131318</c:v>
                </c:pt>
                <c:pt idx="15">
                  <c:v>2.3397597936245034</c:v>
                </c:pt>
                <c:pt idx="16">
                  <c:v>1.7526179969767988</c:v>
                </c:pt>
                <c:pt idx="17">
                  <c:v>2.0420742383665038</c:v>
                </c:pt>
                <c:pt idx="18">
                  <c:v>2.2491493386478774</c:v>
                </c:pt>
                <c:pt idx="19">
                  <c:v>2.4372970327736052</c:v>
                </c:pt>
                <c:pt idx="20">
                  <c:v>2.631463499649485</c:v>
                </c:pt>
                <c:pt idx="21">
                  <c:v>2.8071479500319092</c:v>
                </c:pt>
              </c:numCache>
            </c:numRef>
          </c:yVal>
          <c:smooth val="1"/>
        </c:ser>
        <c:ser>
          <c:idx val="11"/>
          <c:order val="2"/>
          <c:tx>
            <c:v>200-W/GLY</c:v>
          </c:tx>
          <c:spPr>
            <a:ln w="28575">
              <a:noFill/>
            </a:ln>
          </c:spPr>
          <c:marker>
            <c:symbol val="square"/>
            <c:size val="6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viscoelastic'!$AN$61:$AN$78</c:f>
              <c:numCache>
                <c:formatCode>General</c:formatCode>
                <c:ptCount val="18"/>
                <c:pt idx="0">
                  <c:v>26.95356199483043</c:v>
                </c:pt>
                <c:pt idx="1">
                  <c:v>33.724398961063102</c:v>
                </c:pt>
                <c:pt idx="2">
                  <c:v>40.609829425538749</c:v>
                </c:pt>
                <c:pt idx="3">
                  <c:v>31.710913356272172</c:v>
                </c:pt>
                <c:pt idx="4">
                  <c:v>54.350805986892929</c:v>
                </c:pt>
                <c:pt idx="5">
                  <c:v>81.421886037019249</c:v>
                </c:pt>
                <c:pt idx="6">
                  <c:v>121.45603524599113</c:v>
                </c:pt>
                <c:pt idx="7">
                  <c:v>137.08144728849354</c:v>
                </c:pt>
                <c:pt idx="8">
                  <c:v>166.22766914611424</c:v>
                </c:pt>
                <c:pt idx="9">
                  <c:v>206.21634686237664</c:v>
                </c:pt>
                <c:pt idx="10">
                  <c:v>252.68187588182471</c:v>
                </c:pt>
                <c:pt idx="11">
                  <c:v>289.94865066427303</c:v>
                </c:pt>
                <c:pt idx="12">
                  <c:v>101.36615926657718</c:v>
                </c:pt>
                <c:pt idx="13">
                  <c:v>157.89595910864037</c:v>
                </c:pt>
                <c:pt idx="14">
                  <c:v>183.40871389093491</c:v>
                </c:pt>
                <c:pt idx="15">
                  <c:v>198.46468865066203</c:v>
                </c:pt>
                <c:pt idx="16">
                  <c:v>225.62087091852518</c:v>
                </c:pt>
                <c:pt idx="17">
                  <c:v>282.54641372438994</c:v>
                </c:pt>
              </c:numCache>
            </c:numRef>
          </c:xVal>
          <c:yVal>
            <c:numRef>
              <c:f>'All processed data viscoelastic'!$AK$61:$AK$78</c:f>
              <c:numCache>
                <c:formatCode>General</c:formatCode>
                <c:ptCount val="18"/>
                <c:pt idx="0">
                  <c:v>1.0941353107842762</c:v>
                </c:pt>
                <c:pt idx="1">
                  <c:v>1.1489370569327781</c:v>
                </c:pt>
                <c:pt idx="2">
                  <c:v>1.241183502471862</c:v>
                </c:pt>
                <c:pt idx="3">
                  <c:v>1.0354253327575915</c:v>
                </c:pt>
                <c:pt idx="4">
                  <c:v>1.3390055709161477</c:v>
                </c:pt>
                <c:pt idx="5">
                  <c:v>1.6726701192354958</c:v>
                </c:pt>
                <c:pt idx="6">
                  <c:v>2.0968420004559003</c:v>
                </c:pt>
                <c:pt idx="7">
                  <c:v>2.433162771540593</c:v>
                </c:pt>
                <c:pt idx="8">
                  <c:v>2.9612867926615301</c:v>
                </c:pt>
                <c:pt idx="9">
                  <c:v>3.323675020750493</c:v>
                </c:pt>
                <c:pt idx="10">
                  <c:v>3.6782457328692773</c:v>
                </c:pt>
                <c:pt idx="11">
                  <c:v>3.9546885163846359</c:v>
                </c:pt>
                <c:pt idx="12">
                  <c:v>2.0395552153318226</c:v>
                </c:pt>
                <c:pt idx="13">
                  <c:v>2.7365887986149073</c:v>
                </c:pt>
                <c:pt idx="14">
                  <c:v>2.9993901465272224</c:v>
                </c:pt>
                <c:pt idx="15">
                  <c:v>3.1748469985423307</c:v>
                </c:pt>
                <c:pt idx="16">
                  <c:v>3.4374582291870368</c:v>
                </c:pt>
                <c:pt idx="17">
                  <c:v>3.877951495594969</c:v>
                </c:pt>
              </c:numCache>
            </c:numRef>
          </c:yVal>
          <c:smooth val="1"/>
        </c:ser>
        <c:ser>
          <c:idx val="0"/>
          <c:order val="3"/>
          <c:tx>
            <c:v>80-W/SUC</c:v>
          </c:tx>
          <c:spPr>
            <a:ln w="28575">
              <a:noFill/>
            </a:ln>
          </c:spPr>
          <c:marker>
            <c:symbol val="circle"/>
            <c:size val="6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viscoelastic'!$P$9:$P$26</c:f>
              <c:numCache>
                <c:formatCode>General</c:formatCode>
                <c:ptCount val="18"/>
                <c:pt idx="0">
                  <c:v>65.686800000000005</c:v>
                </c:pt>
                <c:pt idx="1">
                  <c:v>111.68949000000001</c:v>
                </c:pt>
                <c:pt idx="2">
                  <c:v>148.15908000000002</c:v>
                </c:pt>
                <c:pt idx="3">
                  <c:v>183.98366999999999</c:v>
                </c:pt>
                <c:pt idx="4">
                  <c:v>239.48334</c:v>
                </c:pt>
                <c:pt idx="5">
                  <c:v>271.95780000000002</c:v>
                </c:pt>
                <c:pt idx="6">
                  <c:v>20.376133963284726</c:v>
                </c:pt>
                <c:pt idx="7">
                  <c:v>29.780503484800473</c:v>
                </c:pt>
                <c:pt idx="8">
                  <c:v>41.535965386695501</c:v>
                </c:pt>
                <c:pt idx="9">
                  <c:v>57.993612049348421</c:v>
                </c:pt>
                <c:pt idx="10">
                  <c:v>75.550927182619986</c:v>
                </c:pt>
                <c:pt idx="11">
                  <c:v>98.367575394753999</c:v>
                </c:pt>
                <c:pt idx="12">
                  <c:v>16.131992589855336</c:v>
                </c:pt>
                <c:pt idx="13">
                  <c:v>30.334170274377708</c:v>
                </c:pt>
                <c:pt idx="14">
                  <c:v>39.272483892893938</c:v>
                </c:pt>
                <c:pt idx="15">
                  <c:v>46.392226970236536</c:v>
                </c:pt>
                <c:pt idx="16">
                  <c:v>56.616686949798385</c:v>
                </c:pt>
                <c:pt idx="17">
                  <c:v>77.055731477468996</c:v>
                </c:pt>
              </c:numCache>
            </c:numRef>
          </c:xVal>
          <c:yVal>
            <c:numRef>
              <c:f>'All processed data viscoelastic'!$M$9:$M$26</c:f>
              <c:numCache>
                <c:formatCode>General</c:formatCode>
                <c:ptCount val="18"/>
                <c:pt idx="0">
                  <c:v>1.0813602136394014</c:v>
                </c:pt>
                <c:pt idx="1">
                  <c:v>1.1636572747244918</c:v>
                </c:pt>
                <c:pt idx="2">
                  <c:v>1.38031931892505</c:v>
                </c:pt>
                <c:pt idx="3">
                  <c:v>1.6783519627188612</c:v>
                </c:pt>
                <c:pt idx="4">
                  <c:v>1.9884023439764273</c:v>
                </c:pt>
                <c:pt idx="5">
                  <c:v>2.1263948296486501</c:v>
                </c:pt>
                <c:pt idx="6">
                  <c:v>0.93334577594389601</c:v>
                </c:pt>
                <c:pt idx="7">
                  <c:v>0.98457679484616578</c:v>
                </c:pt>
                <c:pt idx="8">
                  <c:v>1.0188896978692659</c:v>
                </c:pt>
                <c:pt idx="9">
                  <c:v>1.0276411528225584</c:v>
                </c:pt>
                <c:pt idx="10">
                  <c:v>1.0541402639953013</c:v>
                </c:pt>
                <c:pt idx="11">
                  <c:v>1.1275721955374254</c:v>
                </c:pt>
                <c:pt idx="12">
                  <c:v>0.90812198222857887</c:v>
                </c:pt>
                <c:pt idx="13">
                  <c:v>0.98536823740649648</c:v>
                </c:pt>
                <c:pt idx="14">
                  <c:v>1.0163306453201508</c:v>
                </c:pt>
                <c:pt idx="15">
                  <c:v>1.0294707021459899</c:v>
                </c:pt>
                <c:pt idx="16">
                  <c:v>1.0464530112919308</c:v>
                </c:pt>
                <c:pt idx="17">
                  <c:v>1.0715667497966501</c:v>
                </c:pt>
              </c:numCache>
            </c:numRef>
          </c:yVal>
          <c:smooth val="1"/>
        </c:ser>
        <c:ser>
          <c:idx val="1"/>
          <c:order val="4"/>
          <c:tx>
            <c:v>120-W/SUC</c:v>
          </c:tx>
          <c:spPr>
            <a:ln w="28575">
              <a:noFill/>
            </a:ln>
          </c:spPr>
          <c:marker>
            <c:symbol val="diamond"/>
            <c:size val="7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viscoelastic'!$P$34:$P$56</c:f>
              <c:numCache>
                <c:formatCode>General</c:formatCode>
                <c:ptCount val="23"/>
                <c:pt idx="0">
                  <c:v>19.628877995490477</c:v>
                </c:pt>
                <c:pt idx="1">
                  <c:v>38.17375355087858</c:v>
                </c:pt>
                <c:pt idx="2">
                  <c:v>54.92041266321295</c:v>
                </c:pt>
                <c:pt idx="3">
                  <c:v>71.257458094951446</c:v>
                </c:pt>
                <c:pt idx="4">
                  <c:v>87.322318225908603</c:v>
                </c:pt>
                <c:pt idx="5">
                  <c:v>114.96253555717145</c:v>
                </c:pt>
                <c:pt idx="6">
                  <c:v>137.81195888160349</c:v>
                </c:pt>
                <c:pt idx="7">
                  <c:v>166.57157052102926</c:v>
                </c:pt>
                <c:pt idx="8">
                  <c:v>194.5666652225166</c:v>
                </c:pt>
                <c:pt idx="9">
                  <c:v>30.584634822490617</c:v>
                </c:pt>
                <c:pt idx="10">
                  <c:v>56.940242677377341</c:v>
                </c:pt>
                <c:pt idx="11">
                  <c:v>80.930665350945674</c:v>
                </c:pt>
                <c:pt idx="12">
                  <c:v>108.89452192350345</c:v>
                </c:pt>
                <c:pt idx="13">
                  <c:v>131.9758981447209</c:v>
                </c:pt>
                <c:pt idx="14">
                  <c:v>158.88790166554259</c:v>
                </c:pt>
                <c:pt idx="15">
                  <c:v>205.55999368317106</c:v>
                </c:pt>
                <c:pt idx="16">
                  <c:v>222.62849793791233</c:v>
                </c:pt>
                <c:pt idx="17">
                  <c:v>12.026858337221316</c:v>
                </c:pt>
                <c:pt idx="18">
                  <c:v>18.180591052554206</c:v>
                </c:pt>
                <c:pt idx="19">
                  <c:v>25.987474162703272</c:v>
                </c:pt>
                <c:pt idx="20">
                  <c:v>36.921825404122785</c:v>
                </c:pt>
                <c:pt idx="21">
                  <c:v>46.742309044901305</c:v>
                </c:pt>
                <c:pt idx="22">
                  <c:v>72.632865576236412</c:v>
                </c:pt>
              </c:numCache>
            </c:numRef>
          </c:xVal>
          <c:yVal>
            <c:numRef>
              <c:f>'All processed data viscoelastic'!$M$34:$M$56</c:f>
              <c:numCache>
                <c:formatCode>General</c:formatCode>
                <c:ptCount val="23"/>
                <c:pt idx="0">
                  <c:v>0.87504871581178545</c:v>
                </c:pt>
                <c:pt idx="1">
                  <c:v>1.0164018240815571</c:v>
                </c:pt>
                <c:pt idx="2">
                  <c:v>1.1148576252410407</c:v>
                </c:pt>
                <c:pt idx="3">
                  <c:v>1.2324804252586368</c:v>
                </c:pt>
                <c:pt idx="4">
                  <c:v>1.481590249352432</c:v>
                </c:pt>
                <c:pt idx="5">
                  <c:v>1.7805701836744872</c:v>
                </c:pt>
                <c:pt idx="6">
                  <c:v>2.0815849961844433</c:v>
                </c:pt>
                <c:pt idx="7">
                  <c:v>2.4283761905227887</c:v>
                </c:pt>
                <c:pt idx="8">
                  <c:v>2.6688007298298886</c:v>
                </c:pt>
                <c:pt idx="9">
                  <c:v>0.977242446085548</c:v>
                </c:pt>
                <c:pt idx="10">
                  <c:v>1.0930280848097236</c:v>
                </c:pt>
                <c:pt idx="11">
                  <c:v>1.3404785863057918</c:v>
                </c:pt>
                <c:pt idx="12">
                  <c:v>1.5053510755574906</c:v>
                </c:pt>
                <c:pt idx="13">
                  <c:v>1.9845732957915467</c:v>
                </c:pt>
                <c:pt idx="14">
                  <c:v>2.2163989608370129</c:v>
                </c:pt>
                <c:pt idx="15">
                  <c:v>2.7092899944040143</c:v>
                </c:pt>
                <c:pt idx="16">
                  <c:v>2.7589451513549004</c:v>
                </c:pt>
                <c:pt idx="17">
                  <c:v>0.8369768745283771</c:v>
                </c:pt>
                <c:pt idx="18">
                  <c:v>0.85416189508912854</c:v>
                </c:pt>
                <c:pt idx="19">
                  <c:v>0.94909572057574265</c:v>
                </c:pt>
                <c:pt idx="20">
                  <c:v>0.9988927333471066</c:v>
                </c:pt>
                <c:pt idx="21">
                  <c:v>1.0690757382773481</c:v>
                </c:pt>
                <c:pt idx="22">
                  <c:v>1.2946114417391166</c:v>
                </c:pt>
              </c:numCache>
            </c:numRef>
          </c:yVal>
          <c:smooth val="1"/>
        </c:ser>
        <c:ser>
          <c:idx val="7"/>
          <c:order val="5"/>
          <c:tx>
            <c:v>500-W/SUC</c:v>
          </c:tx>
          <c:spPr>
            <a:ln w="28575">
              <a:noFill/>
            </a:ln>
          </c:spPr>
          <c:marker>
            <c:symbol val="square"/>
            <c:size val="6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viscoelastic'!$P$63:$P$84</c:f>
              <c:numCache>
                <c:formatCode>General</c:formatCode>
                <c:ptCount val="22"/>
                <c:pt idx="0">
                  <c:v>27.991807921073061</c:v>
                </c:pt>
                <c:pt idx="1">
                  <c:v>40.972315578452267</c:v>
                </c:pt>
                <c:pt idx="2">
                  <c:v>57.585640741840741</c:v>
                </c:pt>
                <c:pt idx="3">
                  <c:v>71.982050927300946</c:v>
                </c:pt>
                <c:pt idx="4">
                  <c:v>90.697384168399267</c:v>
                </c:pt>
                <c:pt idx="5">
                  <c:v>107.97307639095156</c:v>
                </c:pt>
                <c:pt idx="6">
                  <c:v>128.12805065059587</c:v>
                </c:pt>
                <c:pt idx="7">
                  <c:v>148.28302491024024</c:v>
                </c:pt>
                <c:pt idx="8">
                  <c:v>165.55871713279242</c:v>
                </c:pt>
                <c:pt idx="9">
                  <c:v>35.345204861496036</c:v>
                </c:pt>
                <c:pt idx="10">
                  <c:v>53.266717686202817</c:v>
                </c:pt>
                <c:pt idx="11">
                  <c:v>71.982050927301074</c:v>
                </c:pt>
                <c:pt idx="12">
                  <c:v>84.938820094215245</c:v>
                </c:pt>
                <c:pt idx="13">
                  <c:v>99.335230279675471</c:v>
                </c:pt>
                <c:pt idx="14">
                  <c:v>119.49020453931969</c:v>
                </c:pt>
                <c:pt idx="15">
                  <c:v>135.0383275396168</c:v>
                </c:pt>
                <c:pt idx="16">
                  <c:v>154.15676026590788</c:v>
                </c:pt>
                <c:pt idx="17">
                  <c:v>11.517128148368171</c:v>
                </c:pt>
                <c:pt idx="18">
                  <c:v>16.267943509570049</c:v>
                </c:pt>
                <c:pt idx="19">
                  <c:v>19.723081954080495</c:v>
                </c:pt>
                <c:pt idx="20">
                  <c:v>24.617861417136982</c:v>
                </c:pt>
                <c:pt idx="21">
                  <c:v>29.339883957968006</c:v>
                </c:pt>
              </c:numCache>
            </c:numRef>
          </c:xVal>
          <c:yVal>
            <c:numRef>
              <c:f>'All processed data viscoelastic'!$M$63:$M$84</c:f>
              <c:numCache>
                <c:formatCode>General</c:formatCode>
                <c:ptCount val="22"/>
                <c:pt idx="0">
                  <c:v>1.0515029668482623</c:v>
                </c:pt>
                <c:pt idx="1">
                  <c:v>1.3194097543137113</c:v>
                </c:pt>
                <c:pt idx="2">
                  <c:v>1.8380981331285553</c:v>
                </c:pt>
                <c:pt idx="3">
                  <c:v>2.3225702121258385</c:v>
                </c:pt>
                <c:pt idx="4">
                  <c:v>3.0500091650261751</c:v>
                </c:pt>
                <c:pt idx="5">
                  <c:v>3.5365532750284889</c:v>
                </c:pt>
                <c:pt idx="6">
                  <c:v>3.8480320130442713</c:v>
                </c:pt>
                <c:pt idx="7">
                  <c:v>4.0927013574052227</c:v>
                </c:pt>
                <c:pt idx="8">
                  <c:v>4.2457550505262605</c:v>
                </c:pt>
                <c:pt idx="9">
                  <c:v>1.1353435216855732</c:v>
                </c:pt>
                <c:pt idx="10">
                  <c:v>1.7613760003588783</c:v>
                </c:pt>
                <c:pt idx="11">
                  <c:v>2.2110444963084999</c:v>
                </c:pt>
                <c:pt idx="12">
                  <c:v>2.6022655781747979</c:v>
                </c:pt>
                <c:pt idx="13">
                  <c:v>2.9991505700967589</c:v>
                </c:pt>
                <c:pt idx="14">
                  <c:v>3.6410329626618134</c:v>
                </c:pt>
                <c:pt idx="15">
                  <c:v>3.8629888359602527</c:v>
                </c:pt>
                <c:pt idx="16">
                  <c:v>4.0960819542680582</c:v>
                </c:pt>
                <c:pt idx="17">
                  <c:v>0.97059626763949669</c:v>
                </c:pt>
                <c:pt idx="18">
                  <c:v>1.0272189547620805</c:v>
                </c:pt>
                <c:pt idx="19">
                  <c:v>1.0601736183479549</c:v>
                </c:pt>
                <c:pt idx="20">
                  <c:v>1.1931128699667777</c:v>
                </c:pt>
                <c:pt idx="21">
                  <c:v>1.178928348399521</c:v>
                </c:pt>
              </c:numCache>
            </c:numRef>
          </c:yVal>
          <c:smooth val="1"/>
        </c:ser>
        <c:ser>
          <c:idx val="5"/>
          <c:order val="6"/>
          <c:tx>
            <c:v>Error bar, 80ppm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viscoelastic'!$C$94</c:f>
                <c:numCache>
                  <c:formatCode>General</c:formatCode>
                  <c:ptCount val="1"/>
                  <c:pt idx="0">
                    <c:v>0.28523489932885904</c:v>
                  </c:pt>
                </c:numCache>
              </c:numRef>
            </c:plus>
            <c:minus>
              <c:numRef>
                <c:f>'All processed data viscoelastic'!$C$94</c:f>
                <c:numCache>
                  <c:formatCode>General</c:formatCode>
                  <c:ptCount val="1"/>
                  <c:pt idx="0">
                    <c:v>0.28523489932885904</c:v>
                  </c:pt>
                </c:numCache>
              </c:numRef>
            </c:minus>
            <c:spPr>
              <a:ln w="15875">
                <a:solidFill>
                  <a:srgbClr val="0070C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viscoelastic'!#REF!</c:f>
              <c:numCache>
                <c:formatCode>General</c:formatCode>
                <c:ptCount val="1"/>
                <c:pt idx="0">
                  <c:v>290.01222011922204</c:v>
                </c:pt>
              </c:numCache>
            </c:numRef>
          </c:xVal>
          <c:yVal>
            <c:numRef>
              <c:f>'All processed data viscoelastic'!#REF!</c:f>
              <c:numCache>
                <c:formatCode>General</c:formatCode>
                <c:ptCount val="1"/>
                <c:pt idx="0">
                  <c:v>2.1496409245430415</c:v>
                </c:pt>
              </c:numCache>
            </c:numRef>
          </c:yVal>
          <c:smooth val="0"/>
        </c:ser>
        <c:ser>
          <c:idx val="2"/>
          <c:order val="7"/>
          <c:tx>
            <c:v>Error bar, 50ppm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viscoelastic'!$C$90</c:f>
                <c:numCache>
                  <c:formatCode>General</c:formatCode>
                  <c:ptCount val="1"/>
                  <c:pt idx="0">
                    <c:v>0.27852348993288589</c:v>
                  </c:pt>
                </c:numCache>
              </c:numRef>
            </c:plus>
            <c:minus>
              <c:numRef>
                <c:f>'All processed data viscoelastic'!$C$90</c:f>
                <c:numCache>
                  <c:formatCode>General</c:formatCode>
                  <c:ptCount val="1"/>
                  <c:pt idx="0">
                    <c:v>0.27852348993288589</c:v>
                  </c:pt>
                </c:numCache>
              </c:numRef>
            </c:minus>
            <c:spPr>
              <a:ln w="15875">
                <a:solidFill>
                  <a:srgbClr val="FF000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viscoelastic'!$AN$24</c:f>
              <c:numCache>
                <c:formatCode>General</c:formatCode>
                <c:ptCount val="1"/>
                <c:pt idx="0">
                  <c:v>313.79581633549952</c:v>
                </c:pt>
              </c:numCache>
            </c:numRef>
          </c:xVal>
          <c:yVal>
            <c:numRef>
              <c:f>'All processed data viscoelastic'!$AK$24</c:f>
              <c:numCache>
                <c:formatCode>General</c:formatCode>
                <c:ptCount val="1"/>
                <c:pt idx="0">
                  <c:v>2.6322150174119088</c:v>
                </c:pt>
              </c:numCache>
            </c:numRef>
          </c:yVal>
          <c:smooth val="0"/>
        </c:ser>
        <c:ser>
          <c:idx val="6"/>
          <c:order val="8"/>
          <c:tx>
            <c:v>Error bar, 120ppm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viscoelastic'!$C$95</c:f>
                <c:numCache>
                  <c:formatCode>General</c:formatCode>
                  <c:ptCount val="1"/>
                  <c:pt idx="0">
                    <c:v>0.43624161073825507</c:v>
                  </c:pt>
                </c:numCache>
              </c:numRef>
            </c:plus>
            <c:minus>
              <c:numRef>
                <c:f>'All processed data viscoelastic'!$C$95</c:f>
                <c:numCache>
                  <c:formatCode>General</c:formatCode>
                  <c:ptCount val="1"/>
                  <c:pt idx="0">
                    <c:v>0.43624161073825507</c:v>
                  </c:pt>
                </c:numCache>
              </c:numRef>
            </c:minus>
            <c:spPr>
              <a:ln w="15875">
                <a:solidFill>
                  <a:srgbClr val="0070C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viscoelastic'!$P$50</c:f>
              <c:numCache>
                <c:formatCode>General</c:formatCode>
                <c:ptCount val="1"/>
                <c:pt idx="0">
                  <c:v>222.62849793791233</c:v>
                </c:pt>
              </c:numCache>
            </c:numRef>
          </c:xVal>
          <c:yVal>
            <c:numRef>
              <c:f>'All processed data viscoelastic'!$M$50</c:f>
              <c:numCache>
                <c:formatCode>General</c:formatCode>
                <c:ptCount val="1"/>
                <c:pt idx="0">
                  <c:v>2.7589451513549004</c:v>
                </c:pt>
              </c:numCache>
            </c:numRef>
          </c:yVal>
          <c:smooth val="0"/>
        </c:ser>
        <c:ser>
          <c:idx val="3"/>
          <c:order val="9"/>
          <c:tx>
            <c:v>Error bar, 100ppm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viscoelastic'!$C$91</c:f>
                <c:numCache>
                  <c:formatCode>General</c:formatCode>
                  <c:ptCount val="1"/>
                  <c:pt idx="0">
                    <c:v>0.41946308724832215</c:v>
                  </c:pt>
                </c:numCache>
              </c:numRef>
            </c:plus>
            <c:minus>
              <c:numRef>
                <c:f>'All processed data viscoelastic'!$C$91</c:f>
                <c:numCache>
                  <c:formatCode>General</c:formatCode>
                  <c:ptCount val="1"/>
                  <c:pt idx="0">
                    <c:v>0.41946308724832215</c:v>
                  </c:pt>
                </c:numCache>
              </c:numRef>
            </c:minus>
            <c:spPr>
              <a:ln w="15875">
                <a:solidFill>
                  <a:srgbClr val="FF000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viscoelastic'!$AN$53</c:f>
              <c:numCache>
                <c:formatCode>General</c:formatCode>
                <c:ptCount val="1"/>
                <c:pt idx="0">
                  <c:v>328.28947000553478</c:v>
                </c:pt>
              </c:numCache>
            </c:numRef>
          </c:xVal>
          <c:yVal>
            <c:numRef>
              <c:f>'All processed data viscoelastic'!$AK$53</c:f>
              <c:numCache>
                <c:formatCode>General</c:formatCode>
                <c:ptCount val="1"/>
                <c:pt idx="0">
                  <c:v>2.8071479500319092</c:v>
                </c:pt>
              </c:numCache>
            </c:numRef>
          </c:yVal>
          <c:smooth val="0"/>
        </c:ser>
        <c:ser>
          <c:idx val="8"/>
          <c:order val="10"/>
          <c:tx>
            <c:v>Error bar, 500ppm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viscoelastic'!$C$96</c:f>
                <c:numCache>
                  <c:formatCode>General</c:formatCode>
                  <c:ptCount val="1"/>
                  <c:pt idx="0">
                    <c:v>0.55369127516778516</c:v>
                  </c:pt>
                </c:numCache>
              </c:numRef>
            </c:plus>
            <c:minus>
              <c:numRef>
                <c:f>'All processed data viscoelastic'!$C$96</c:f>
                <c:numCache>
                  <c:formatCode>General</c:formatCode>
                  <c:ptCount val="1"/>
                  <c:pt idx="0">
                    <c:v>0.55369127516778516</c:v>
                  </c:pt>
                </c:numCache>
              </c:numRef>
            </c:minus>
            <c:spPr>
              <a:ln w="15875">
                <a:solidFill>
                  <a:srgbClr val="0070C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viscoelastic'!$P$71</c:f>
              <c:numCache>
                <c:formatCode>General</c:formatCode>
                <c:ptCount val="1"/>
                <c:pt idx="0">
                  <c:v>165.55871713279242</c:v>
                </c:pt>
              </c:numCache>
            </c:numRef>
          </c:xVal>
          <c:yVal>
            <c:numRef>
              <c:f>'All processed data viscoelastic'!$M$71</c:f>
              <c:numCache>
                <c:formatCode>General</c:formatCode>
                <c:ptCount val="1"/>
                <c:pt idx="0">
                  <c:v>4.2457550505262605</c:v>
                </c:pt>
              </c:numCache>
            </c:numRef>
          </c:yVal>
          <c:smooth val="0"/>
        </c:ser>
        <c:ser>
          <c:idx val="12"/>
          <c:order val="11"/>
          <c:tx>
            <c:v>Error bar, 200ppm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viscoelastic'!$C$92</c:f>
                <c:numCache>
                  <c:formatCode>General</c:formatCode>
                  <c:ptCount val="1"/>
                  <c:pt idx="0">
                    <c:v>0.50335570469798663</c:v>
                  </c:pt>
                </c:numCache>
              </c:numRef>
            </c:plus>
            <c:minus>
              <c:numRef>
                <c:f>'All processed data viscoelastic'!$C$92</c:f>
                <c:numCache>
                  <c:formatCode>General</c:formatCode>
                  <c:ptCount val="1"/>
                  <c:pt idx="0">
                    <c:v>0.50335570469798663</c:v>
                  </c:pt>
                </c:numCache>
              </c:numRef>
            </c:minus>
            <c:spPr>
              <a:ln w="15875">
                <a:solidFill>
                  <a:srgbClr val="FF000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viscoelastic'!$AN$73</c:f>
              <c:numCache>
                <c:formatCode>General</c:formatCode>
                <c:ptCount val="1"/>
                <c:pt idx="0">
                  <c:v>101.36615926657718</c:v>
                </c:pt>
              </c:numCache>
            </c:numRef>
          </c:xVal>
          <c:yVal>
            <c:numRef>
              <c:f>'All processed data viscoelastic'!$AK$73</c:f>
              <c:numCache>
                <c:formatCode>General</c:formatCode>
                <c:ptCount val="1"/>
                <c:pt idx="0">
                  <c:v>2.0395552153318226</c:v>
                </c:pt>
              </c:numCache>
            </c:numRef>
          </c:yVal>
          <c:smooth val="0"/>
        </c:ser>
        <c:ser>
          <c:idx val="4"/>
          <c:order val="12"/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'All processed data viscoelastic'!$O$98:$O$99</c:f>
              <c:numCache>
                <c:formatCode>General</c:formatCode>
                <c:ptCount val="2"/>
                <c:pt idx="0">
                  <c:v>0</c:v>
                </c:pt>
                <c:pt idx="1">
                  <c:v>350</c:v>
                </c:pt>
              </c:numCache>
            </c:numRef>
          </c:xVal>
          <c:yVal>
            <c:numRef>
              <c:f>'All processed data viscoelastic'!$P$98:$P$99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437376"/>
        <c:axId val="1084439008"/>
      </c:scatterChart>
      <c:valAx>
        <c:axId val="1084437376"/>
        <c:scaling>
          <c:orientation val="minMax"/>
          <c:max val="3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baseline="0"/>
                </a:pPr>
                <a:r>
                  <a:rPr lang="en-GB" sz="1400" b="0" i="1" baseline="0">
                    <a:sym typeface="Symbol"/>
                  </a:rPr>
                  <a:t>Wi</a:t>
                </a:r>
                <a:endParaRPr lang="en-GB" sz="1400" b="0" i="1" baseline="0"/>
              </a:p>
            </c:rich>
          </c:tx>
          <c:layout>
            <c:manualLayout>
              <c:xMode val="edge"/>
              <c:yMode val="edge"/>
              <c:x val="0.51876895035546766"/>
              <c:y val="0.93874494949494947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 w="15875">
            <a:solidFill>
              <a:schemeClr val="tx1"/>
            </a:solidFill>
          </a:ln>
        </c:spPr>
        <c:crossAx val="1084439008"/>
        <c:crossesAt val="0"/>
        <c:crossBetween val="midCat"/>
        <c:majorUnit val="50"/>
        <c:minorUnit val="25"/>
      </c:valAx>
      <c:valAx>
        <c:axId val="1084439008"/>
        <c:scaling>
          <c:orientation val="minMax"/>
          <c:max val="5"/>
          <c:min val="0"/>
        </c:scaling>
        <c:delete val="0"/>
        <c:axPos val="l"/>
        <c:numFmt formatCode="General" sourceLinked="1"/>
        <c:majorTickMark val="in"/>
        <c:minorTickMark val="in"/>
        <c:tickLblPos val="nextTo"/>
        <c:spPr>
          <a:ln w="15875">
            <a:solidFill>
              <a:schemeClr val="tx1"/>
            </a:solidFill>
          </a:ln>
        </c:spPr>
        <c:crossAx val="1084437376"/>
        <c:crossesAt val="0"/>
        <c:crossBetween val="midCat"/>
        <c:majorUnit val="0.5"/>
        <c:minorUnit val="0.25"/>
      </c:valAx>
      <c:spPr>
        <a:ln w="15875">
          <a:solidFill>
            <a:schemeClr val="tx1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16421058253606244"/>
          <c:y val="3.8225308320963047E-2"/>
          <c:w val="0.21482411148915798"/>
          <c:h val="0.34733183198635159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lang="en-GB" sz="1200" b="0" i="0" u="none" strike="noStrike" kern="1200" baseline="0">
          <a:solidFill>
            <a:sysClr val="windowText" lastClr="000000"/>
          </a:solidFill>
          <a:latin typeface="Times New Roman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 b="0" i="1" baseline="0">
                <a:effectLst/>
              </a:rPr>
              <a:t>Wi*= (DH/l)×Pr×Wi</a:t>
            </a:r>
            <a:endParaRPr lang="en-GB" sz="1200">
              <a:effectLst/>
            </a:endParaRPr>
          </a:p>
          <a:p>
            <a:pPr>
              <a:defRPr sz="1200"/>
            </a:pPr>
            <a:r>
              <a:rPr lang="en-GB" sz="1200" b="0" i="1" baseline="0">
                <a:effectLst/>
              </a:rPr>
              <a:t>Wi</a:t>
            </a:r>
            <a:r>
              <a:rPr lang="en-GB" sz="1200" b="0" i="0" baseline="0">
                <a:effectLst/>
              </a:rPr>
              <a:t>= </a:t>
            </a:r>
            <a:r>
              <a:rPr lang="el-GR" sz="1200" b="0" i="1" baseline="0">
                <a:effectLst/>
              </a:rPr>
              <a:t>λ</a:t>
            </a:r>
            <a:r>
              <a:rPr lang="en-GB" sz="1200" b="0" i="1" baseline="0">
                <a:effectLst/>
              </a:rPr>
              <a:t>ₒ</a:t>
            </a:r>
            <a:r>
              <a:rPr lang="el-GR" sz="1200" b="0" i="1" baseline="0">
                <a:effectLst/>
              </a:rPr>
              <a:t>×γ</a:t>
            </a:r>
            <a:endParaRPr lang="en-GB" sz="1200">
              <a:effectLst/>
            </a:endParaRPr>
          </a:p>
          <a:p>
            <a:pPr>
              <a:defRPr sz="1200"/>
            </a:pPr>
            <a:r>
              <a:rPr lang="en-GB" sz="1200" b="0" i="1" baseline="0">
                <a:effectLst/>
              </a:rPr>
              <a:t>Where, </a:t>
            </a:r>
            <a:r>
              <a:rPr lang="el-GR" sz="1200" b="0" i="1" baseline="0">
                <a:effectLst/>
              </a:rPr>
              <a:t>λ</a:t>
            </a:r>
            <a:r>
              <a:rPr lang="en-GB" sz="1200" b="0" i="1" baseline="0">
                <a:effectLst/>
              </a:rPr>
              <a:t>ₒ</a:t>
            </a:r>
            <a:r>
              <a:rPr lang="en-GB" sz="1200" b="0" i="0" baseline="0">
                <a:effectLst/>
              </a:rPr>
              <a:t> at 20°C for all viscoelastic solutions</a:t>
            </a:r>
            <a:endParaRPr lang="en-GB" sz="1200">
              <a:effectLst/>
            </a:endParaRPr>
          </a:p>
        </c:rich>
      </c:tx>
      <c:layout>
        <c:manualLayout>
          <c:xMode val="edge"/>
          <c:yMode val="edge"/>
          <c:x val="0.32898574721198159"/>
          <c:y val="0.7039815678009039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123722605668477"/>
          <c:y val="2.9882456015435193E-2"/>
          <c:w val="0.80616885360607438"/>
          <c:h val="0.83152638888888886"/>
        </c:manualLayout>
      </c:layout>
      <c:scatterChart>
        <c:scatterStyle val="lineMarker"/>
        <c:varyColors val="0"/>
        <c:ser>
          <c:idx val="9"/>
          <c:order val="0"/>
          <c:tx>
            <c:v>50-W/GLY</c:v>
          </c:tx>
          <c:spPr>
            <a:ln w="28575">
              <a:noFill/>
            </a:ln>
          </c:spPr>
          <c:marker>
            <c:symbol val="circle"/>
            <c:size val="6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viscoelastic'!$AU$9:$AU$24</c:f>
              <c:numCache>
                <c:formatCode>General</c:formatCode>
                <c:ptCount val="16"/>
                <c:pt idx="0">
                  <c:v>192.96637074897072</c:v>
                </c:pt>
                <c:pt idx="1">
                  <c:v>281.57286695727288</c:v>
                </c:pt>
                <c:pt idx="2">
                  <c:v>367.08143722674987</c:v>
                </c:pt>
                <c:pt idx="3">
                  <c:v>491.56994520904834</c:v>
                </c:pt>
                <c:pt idx="4">
                  <c:v>567.98785089200237</c:v>
                </c:pt>
                <c:pt idx="5">
                  <c:v>627.30013613534959</c:v>
                </c:pt>
                <c:pt idx="6">
                  <c:v>258.44637927603367</c:v>
                </c:pt>
                <c:pt idx="7">
                  <c:v>596.0580099708161</c:v>
                </c:pt>
                <c:pt idx="8">
                  <c:v>860.05101116798141</c:v>
                </c:pt>
                <c:pt idx="9">
                  <c:v>1095.3480616969312</c:v>
                </c:pt>
                <c:pt idx="10">
                  <c:v>1388.2364309444677</c:v>
                </c:pt>
                <c:pt idx="11">
                  <c:v>1695.369444450914</c:v>
                </c:pt>
                <c:pt idx="12">
                  <c:v>2104.6781528225638</c:v>
                </c:pt>
                <c:pt idx="13">
                  <c:v>2487.6517099537919</c:v>
                </c:pt>
                <c:pt idx="14">
                  <c:v>2814.2816382726728</c:v>
                </c:pt>
                <c:pt idx="15">
                  <c:v>3081.0789008398237</c:v>
                </c:pt>
              </c:numCache>
            </c:numRef>
          </c:xVal>
          <c:yVal>
            <c:numRef>
              <c:f>'All processed data viscoelastic'!$AK$9:$AK$24</c:f>
              <c:numCache>
                <c:formatCode>General</c:formatCode>
                <c:ptCount val="16"/>
                <c:pt idx="0">
                  <c:v>0.97979565753075781</c:v>
                </c:pt>
                <c:pt idx="1">
                  <c:v>1.0280890256834743</c:v>
                </c:pt>
                <c:pt idx="2">
                  <c:v>1.0680545044072209</c:v>
                </c:pt>
                <c:pt idx="3">
                  <c:v>1.0793122692394366</c:v>
                </c:pt>
                <c:pt idx="4">
                  <c:v>1.125829686708812</c:v>
                </c:pt>
                <c:pt idx="5">
                  <c:v>1.1812333264719739</c:v>
                </c:pt>
                <c:pt idx="6">
                  <c:v>1.0072579466089557</c:v>
                </c:pt>
                <c:pt idx="7">
                  <c:v>1.1811592296378763</c:v>
                </c:pt>
                <c:pt idx="8">
                  <c:v>1.3016748763189474</c:v>
                </c:pt>
                <c:pt idx="9">
                  <c:v>1.4835600525214649</c:v>
                </c:pt>
                <c:pt idx="10">
                  <c:v>1.5707960220837776</c:v>
                </c:pt>
                <c:pt idx="11">
                  <c:v>1.8214081186121509</c:v>
                </c:pt>
                <c:pt idx="12">
                  <c:v>2.0238999264954312</c:v>
                </c:pt>
                <c:pt idx="13">
                  <c:v>2.2335684644819405</c:v>
                </c:pt>
                <c:pt idx="14">
                  <c:v>2.4765995848598941</c:v>
                </c:pt>
                <c:pt idx="15">
                  <c:v>2.6322150174119088</c:v>
                </c:pt>
              </c:numCache>
            </c:numRef>
          </c:yVal>
          <c:smooth val="1"/>
        </c:ser>
        <c:ser>
          <c:idx val="10"/>
          <c:order val="1"/>
          <c:tx>
            <c:v>100-W/GLY</c:v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viscoelastic'!$AU$32:$AU$53</c:f>
              <c:numCache>
                <c:formatCode>General</c:formatCode>
                <c:ptCount val="22"/>
                <c:pt idx="0">
                  <c:v>258.68533284825332</c:v>
                </c:pt>
                <c:pt idx="1">
                  <c:v>353.83587558030189</c:v>
                </c:pt>
                <c:pt idx="2">
                  <c:v>410.75241023346274</c:v>
                </c:pt>
                <c:pt idx="3">
                  <c:v>470.07663303688787</c:v>
                </c:pt>
                <c:pt idx="4">
                  <c:v>601.76960701859423</c:v>
                </c:pt>
                <c:pt idx="5">
                  <c:v>760.48347760626655</c:v>
                </c:pt>
                <c:pt idx="6">
                  <c:v>409.01854430558666</c:v>
                </c:pt>
                <c:pt idx="7">
                  <c:v>545.64892379651496</c:v>
                </c:pt>
                <c:pt idx="8">
                  <c:v>693.75165735269047</c:v>
                </c:pt>
                <c:pt idx="9">
                  <c:v>886.442427512113</c:v>
                </c:pt>
                <c:pt idx="10">
                  <c:v>1196.8022835444954</c:v>
                </c:pt>
                <c:pt idx="11">
                  <c:v>1430.2458549483656</c:v>
                </c:pt>
                <c:pt idx="12">
                  <c:v>1800.2942935974995</c:v>
                </c:pt>
                <c:pt idx="13">
                  <c:v>2145.5089089409266</c:v>
                </c:pt>
                <c:pt idx="14">
                  <c:v>2441.9553016618211</c:v>
                </c:pt>
                <c:pt idx="15">
                  <c:v>2664.2308314578095</c:v>
                </c:pt>
                <c:pt idx="16">
                  <c:v>1285.8797499241236</c:v>
                </c:pt>
                <c:pt idx="17">
                  <c:v>1827.668471711241</c:v>
                </c:pt>
                <c:pt idx="18">
                  <c:v>2424.0354817876214</c:v>
                </c:pt>
                <c:pt idx="19">
                  <c:v>2861.7913268734937</c:v>
                </c:pt>
                <c:pt idx="20">
                  <c:v>3465.3388551998955</c:v>
                </c:pt>
                <c:pt idx="21">
                  <c:v>4047.9462562797348</c:v>
                </c:pt>
              </c:numCache>
            </c:numRef>
          </c:xVal>
          <c:yVal>
            <c:numRef>
              <c:f>'All processed data viscoelastic'!$AK$32:$AK$53</c:f>
              <c:numCache>
                <c:formatCode>General</c:formatCode>
                <c:ptCount val="22"/>
                <c:pt idx="0">
                  <c:v>0.99437513356655394</c:v>
                </c:pt>
                <c:pt idx="1">
                  <c:v>1.0422708157322715</c:v>
                </c:pt>
                <c:pt idx="2">
                  <c:v>1.0786469270906811</c:v>
                </c:pt>
                <c:pt idx="3">
                  <c:v>1.1714838298147503</c:v>
                </c:pt>
                <c:pt idx="4">
                  <c:v>1.2462001732649171</c:v>
                </c:pt>
                <c:pt idx="5">
                  <c:v>1.3203425644556988</c:v>
                </c:pt>
                <c:pt idx="6">
                  <c:v>1.0641207676042632</c:v>
                </c:pt>
                <c:pt idx="7">
                  <c:v>1.1263767063151857</c:v>
                </c:pt>
                <c:pt idx="8">
                  <c:v>1.1863195117094056</c:v>
                </c:pt>
                <c:pt idx="9">
                  <c:v>1.2721538611372027</c:v>
                </c:pt>
                <c:pt idx="10">
                  <c:v>1.4027334985066666</c:v>
                </c:pt>
                <c:pt idx="11">
                  <c:v>1.7151659390016147</c:v>
                </c:pt>
                <c:pt idx="12">
                  <c:v>1.9094060683002558</c:v>
                </c:pt>
                <c:pt idx="13">
                  <c:v>2.0360684556623956</c:v>
                </c:pt>
                <c:pt idx="14">
                  <c:v>2.2536820983131318</c:v>
                </c:pt>
                <c:pt idx="15">
                  <c:v>2.3397597936245034</c:v>
                </c:pt>
                <c:pt idx="16">
                  <c:v>1.7526179969767988</c:v>
                </c:pt>
                <c:pt idx="17">
                  <c:v>2.0420742383665038</c:v>
                </c:pt>
                <c:pt idx="18">
                  <c:v>2.2491493386478774</c:v>
                </c:pt>
                <c:pt idx="19">
                  <c:v>2.4372970327736052</c:v>
                </c:pt>
                <c:pt idx="20">
                  <c:v>2.631463499649485</c:v>
                </c:pt>
                <c:pt idx="21">
                  <c:v>2.8071479500319092</c:v>
                </c:pt>
              </c:numCache>
            </c:numRef>
          </c:yVal>
          <c:smooth val="1"/>
        </c:ser>
        <c:ser>
          <c:idx val="11"/>
          <c:order val="2"/>
          <c:tx>
            <c:v>200-W/GLY</c:v>
          </c:tx>
          <c:spPr>
            <a:ln w="28575">
              <a:noFill/>
            </a:ln>
          </c:spPr>
          <c:marker>
            <c:symbol val="square"/>
            <c:size val="6"/>
            <c:spPr>
              <a:noFill/>
              <a:ln w="12700">
                <a:solidFill>
                  <a:srgbClr val="FF0000"/>
                </a:solidFill>
              </a:ln>
            </c:spPr>
          </c:marker>
          <c:xVal>
            <c:numRef>
              <c:f>'All processed data viscoelastic'!$AU$61:$AU$78</c:f>
              <c:numCache>
                <c:formatCode>General</c:formatCode>
                <c:ptCount val="18"/>
                <c:pt idx="0">
                  <c:v>794.40260468980603</c:v>
                </c:pt>
                <c:pt idx="1">
                  <c:v>842.37106332417238</c:v>
                </c:pt>
                <c:pt idx="2">
                  <c:v>842.19816856943942</c:v>
                </c:pt>
                <c:pt idx="3">
                  <c:v>715.37532233757111</c:v>
                </c:pt>
                <c:pt idx="4">
                  <c:v>1053.6444341079318</c:v>
                </c:pt>
                <c:pt idx="5">
                  <c:v>1436.3134666069302</c:v>
                </c:pt>
                <c:pt idx="6">
                  <c:v>1975.48872153603</c:v>
                </c:pt>
                <c:pt idx="7">
                  <c:v>2179.662791457733</c:v>
                </c:pt>
                <c:pt idx="8">
                  <c:v>2553.4243124902264</c:v>
                </c:pt>
                <c:pt idx="9">
                  <c:v>3052.2170494481243</c:v>
                </c:pt>
                <c:pt idx="10">
                  <c:v>3620.5081375865539</c:v>
                </c:pt>
                <c:pt idx="11">
                  <c:v>4073.704460629966</c:v>
                </c:pt>
                <c:pt idx="12">
                  <c:v>1715.1322463210058</c:v>
                </c:pt>
                <c:pt idx="13">
                  <c:v>2448.5733843113703</c:v>
                </c:pt>
                <c:pt idx="14">
                  <c:v>2770.1606258738593</c:v>
                </c:pt>
                <c:pt idx="15">
                  <c:v>2961.7958169740587</c:v>
                </c:pt>
                <c:pt idx="16">
                  <c:v>3294.1109643345558</c:v>
                </c:pt>
                <c:pt idx="17">
                  <c:v>3991.9947946186653</c:v>
                </c:pt>
              </c:numCache>
            </c:numRef>
          </c:xVal>
          <c:yVal>
            <c:numRef>
              <c:f>'All processed data viscoelastic'!$AK$61:$AK$78</c:f>
              <c:numCache>
                <c:formatCode>General</c:formatCode>
                <c:ptCount val="18"/>
                <c:pt idx="0">
                  <c:v>1.0941353107842762</c:v>
                </c:pt>
                <c:pt idx="1">
                  <c:v>1.1489370569327781</c:v>
                </c:pt>
                <c:pt idx="2">
                  <c:v>1.241183502471862</c:v>
                </c:pt>
                <c:pt idx="3">
                  <c:v>1.0354253327575915</c:v>
                </c:pt>
                <c:pt idx="4">
                  <c:v>1.3390055709161477</c:v>
                </c:pt>
                <c:pt idx="5">
                  <c:v>1.6726701192354958</c:v>
                </c:pt>
                <c:pt idx="6">
                  <c:v>2.0968420004559003</c:v>
                </c:pt>
                <c:pt idx="7">
                  <c:v>2.433162771540593</c:v>
                </c:pt>
                <c:pt idx="8">
                  <c:v>2.9612867926615301</c:v>
                </c:pt>
                <c:pt idx="9">
                  <c:v>3.323675020750493</c:v>
                </c:pt>
                <c:pt idx="10">
                  <c:v>3.6782457328692773</c:v>
                </c:pt>
                <c:pt idx="11">
                  <c:v>3.9546885163846359</c:v>
                </c:pt>
                <c:pt idx="12">
                  <c:v>2.0395552153318226</c:v>
                </c:pt>
                <c:pt idx="13">
                  <c:v>2.7365887986149073</c:v>
                </c:pt>
                <c:pt idx="14">
                  <c:v>2.9993901465272224</c:v>
                </c:pt>
                <c:pt idx="15">
                  <c:v>3.1748469985423307</c:v>
                </c:pt>
                <c:pt idx="16">
                  <c:v>3.4374582291870368</c:v>
                </c:pt>
                <c:pt idx="17">
                  <c:v>3.877951495594969</c:v>
                </c:pt>
              </c:numCache>
            </c:numRef>
          </c:yVal>
          <c:smooth val="1"/>
        </c:ser>
        <c:ser>
          <c:idx val="0"/>
          <c:order val="3"/>
          <c:tx>
            <c:v>80-W/SUC</c:v>
          </c:tx>
          <c:spPr>
            <a:ln w="28575">
              <a:noFill/>
            </a:ln>
          </c:spPr>
          <c:marker>
            <c:symbol val="circle"/>
            <c:size val="6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viscoelastic'!$V$9:$V$26</c:f>
              <c:numCache>
                <c:formatCode>General</c:formatCode>
                <c:ptCount val="18"/>
                <c:pt idx="0">
                  <c:v>496.16057300631167</c:v>
                </c:pt>
                <c:pt idx="1">
                  <c:v>880.15482455257904</c:v>
                </c:pt>
                <c:pt idx="2">
                  <c:v>1185.3077188328252</c:v>
                </c:pt>
                <c:pt idx="3">
                  <c:v>1472.2079687818944</c:v>
                </c:pt>
                <c:pt idx="4">
                  <c:v>1947.2966908891501</c:v>
                </c:pt>
                <c:pt idx="5">
                  <c:v>2236.4501780854557</c:v>
                </c:pt>
                <c:pt idx="6">
                  <c:v>191.08022552265265</c:v>
                </c:pt>
                <c:pt idx="7">
                  <c:v>274.44466301469407</c:v>
                </c:pt>
                <c:pt idx="8">
                  <c:v>384.48335785506447</c:v>
                </c:pt>
                <c:pt idx="9">
                  <c:v>541.02737000380682</c:v>
                </c:pt>
                <c:pt idx="10">
                  <c:v>636.61632565651394</c:v>
                </c:pt>
                <c:pt idx="11">
                  <c:v>801.08739181727412</c:v>
                </c:pt>
                <c:pt idx="12">
                  <c:v>152.89319487647452</c:v>
                </c:pt>
                <c:pt idx="13">
                  <c:v>279.54702455016997</c:v>
                </c:pt>
                <c:pt idx="14">
                  <c:v>363.53113110223734</c:v>
                </c:pt>
                <c:pt idx="15">
                  <c:v>434.89705625221342</c:v>
                </c:pt>
                <c:pt idx="16">
                  <c:v>505.37582876774735</c:v>
                </c:pt>
                <c:pt idx="17">
                  <c:v>647.78802857596406</c:v>
                </c:pt>
              </c:numCache>
            </c:numRef>
          </c:xVal>
          <c:yVal>
            <c:numRef>
              <c:f>'All processed data viscoelastic'!$M$9:$M$26</c:f>
              <c:numCache>
                <c:formatCode>General</c:formatCode>
                <c:ptCount val="18"/>
                <c:pt idx="0">
                  <c:v>1.0813602136394014</c:v>
                </c:pt>
                <c:pt idx="1">
                  <c:v>1.1636572747244918</c:v>
                </c:pt>
                <c:pt idx="2">
                  <c:v>1.38031931892505</c:v>
                </c:pt>
                <c:pt idx="3">
                  <c:v>1.6783519627188612</c:v>
                </c:pt>
                <c:pt idx="4">
                  <c:v>1.9884023439764273</c:v>
                </c:pt>
                <c:pt idx="5">
                  <c:v>2.1263948296486501</c:v>
                </c:pt>
                <c:pt idx="6">
                  <c:v>0.93334577594389601</c:v>
                </c:pt>
                <c:pt idx="7">
                  <c:v>0.98457679484616578</c:v>
                </c:pt>
                <c:pt idx="8">
                  <c:v>1.0188896978692659</c:v>
                </c:pt>
                <c:pt idx="9">
                  <c:v>1.0276411528225584</c:v>
                </c:pt>
                <c:pt idx="10">
                  <c:v>1.0541402639953013</c:v>
                </c:pt>
                <c:pt idx="11">
                  <c:v>1.1275721955374254</c:v>
                </c:pt>
                <c:pt idx="12">
                  <c:v>0.90812198222857887</c:v>
                </c:pt>
                <c:pt idx="13">
                  <c:v>0.98536823740649648</c:v>
                </c:pt>
                <c:pt idx="14">
                  <c:v>1.0163306453201508</c:v>
                </c:pt>
                <c:pt idx="15">
                  <c:v>1.0294707021459899</c:v>
                </c:pt>
                <c:pt idx="16">
                  <c:v>1.0464530112919308</c:v>
                </c:pt>
                <c:pt idx="17">
                  <c:v>1.0715667497966501</c:v>
                </c:pt>
              </c:numCache>
            </c:numRef>
          </c:yVal>
          <c:smooth val="1"/>
        </c:ser>
        <c:ser>
          <c:idx val="1"/>
          <c:order val="4"/>
          <c:tx>
            <c:v>120-W/SUC</c:v>
          </c:tx>
          <c:spPr>
            <a:ln w="28575">
              <a:noFill/>
            </a:ln>
          </c:spPr>
          <c:marker>
            <c:symbol val="diamond"/>
            <c:size val="7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viscoelastic'!$V$34:$V$56</c:f>
              <c:numCache>
                <c:formatCode>General</c:formatCode>
                <c:ptCount val="23"/>
                <c:pt idx="0">
                  <c:v>243.50755513781596</c:v>
                </c:pt>
                <c:pt idx="1">
                  <c:v>391.91584431743513</c:v>
                </c:pt>
                <c:pt idx="2">
                  <c:v>466.20006315644486</c:v>
                </c:pt>
                <c:pt idx="3">
                  <c:v>609.36478252701829</c:v>
                </c:pt>
                <c:pt idx="4">
                  <c:v>747.61505324018765</c:v>
                </c:pt>
                <c:pt idx="5">
                  <c:v>992.71724884246009</c:v>
                </c:pt>
                <c:pt idx="6">
                  <c:v>1182.742861213758</c:v>
                </c:pt>
                <c:pt idx="7">
                  <c:v>1438.0443229317639</c:v>
                </c:pt>
                <c:pt idx="8">
                  <c:v>1677.658106864202</c:v>
                </c:pt>
                <c:pt idx="9">
                  <c:v>307.90476201251801</c:v>
                </c:pt>
                <c:pt idx="10">
                  <c:v>527.64998264646226</c:v>
                </c:pt>
                <c:pt idx="11">
                  <c:v>686.99194831754028</c:v>
                </c:pt>
                <c:pt idx="12">
                  <c:v>931.22163552169457</c:v>
                </c:pt>
                <c:pt idx="13">
                  <c:v>1129.9192477074259</c:v>
                </c:pt>
                <c:pt idx="14">
                  <c:v>1372.0188046594403</c:v>
                </c:pt>
                <c:pt idx="15">
                  <c:v>1764.1764695383808</c:v>
                </c:pt>
                <c:pt idx="16">
                  <c:v>1921.9945311257218</c:v>
                </c:pt>
                <c:pt idx="17">
                  <c:v>183.53556425319383</c:v>
                </c:pt>
                <c:pt idx="18">
                  <c:v>258.58940047136031</c:v>
                </c:pt>
                <c:pt idx="19">
                  <c:v>323.70356370749488</c:v>
                </c:pt>
                <c:pt idx="20">
                  <c:v>350.38043082880546</c:v>
                </c:pt>
                <c:pt idx="21">
                  <c:v>406.29011638596103</c:v>
                </c:pt>
                <c:pt idx="22">
                  <c:v>546.73870829508212</c:v>
                </c:pt>
              </c:numCache>
            </c:numRef>
          </c:xVal>
          <c:yVal>
            <c:numRef>
              <c:f>'All processed data viscoelastic'!$M$34:$M$56</c:f>
              <c:numCache>
                <c:formatCode>General</c:formatCode>
                <c:ptCount val="23"/>
                <c:pt idx="0">
                  <c:v>0.87504871581178545</c:v>
                </c:pt>
                <c:pt idx="1">
                  <c:v>1.0164018240815571</c:v>
                </c:pt>
                <c:pt idx="2">
                  <c:v>1.1148576252410407</c:v>
                </c:pt>
                <c:pt idx="3">
                  <c:v>1.2324804252586368</c:v>
                </c:pt>
                <c:pt idx="4">
                  <c:v>1.481590249352432</c:v>
                </c:pt>
                <c:pt idx="5">
                  <c:v>1.7805701836744872</c:v>
                </c:pt>
                <c:pt idx="6">
                  <c:v>2.0815849961844433</c:v>
                </c:pt>
                <c:pt idx="7">
                  <c:v>2.4283761905227887</c:v>
                </c:pt>
                <c:pt idx="8">
                  <c:v>2.6688007298298886</c:v>
                </c:pt>
                <c:pt idx="9">
                  <c:v>0.977242446085548</c:v>
                </c:pt>
                <c:pt idx="10">
                  <c:v>1.0930280848097236</c:v>
                </c:pt>
                <c:pt idx="11">
                  <c:v>1.3404785863057918</c:v>
                </c:pt>
                <c:pt idx="12">
                  <c:v>1.5053510755574906</c:v>
                </c:pt>
                <c:pt idx="13">
                  <c:v>1.9845732957915467</c:v>
                </c:pt>
                <c:pt idx="14">
                  <c:v>2.2163989608370129</c:v>
                </c:pt>
                <c:pt idx="15">
                  <c:v>2.7092899944040143</c:v>
                </c:pt>
                <c:pt idx="16">
                  <c:v>2.7589451513549004</c:v>
                </c:pt>
                <c:pt idx="17">
                  <c:v>0.8369768745283771</c:v>
                </c:pt>
                <c:pt idx="18">
                  <c:v>0.85416189508912854</c:v>
                </c:pt>
                <c:pt idx="19">
                  <c:v>0.94909572057574265</c:v>
                </c:pt>
                <c:pt idx="20">
                  <c:v>0.9988927333471066</c:v>
                </c:pt>
                <c:pt idx="21">
                  <c:v>1.0690757382773481</c:v>
                </c:pt>
                <c:pt idx="22">
                  <c:v>1.2946114417391166</c:v>
                </c:pt>
              </c:numCache>
            </c:numRef>
          </c:yVal>
          <c:smooth val="1"/>
        </c:ser>
        <c:ser>
          <c:idx val="7"/>
          <c:order val="5"/>
          <c:tx>
            <c:v>500-W/SUC</c:v>
          </c:tx>
          <c:spPr>
            <a:ln w="28575">
              <a:noFill/>
            </a:ln>
          </c:spPr>
          <c:marker>
            <c:symbol val="square"/>
            <c:size val="6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12700">
                <a:solidFill>
                  <a:srgbClr val="0070C0"/>
                </a:solidFill>
              </a:ln>
            </c:spPr>
          </c:marker>
          <c:xVal>
            <c:numRef>
              <c:f>'All processed data viscoelastic'!$V$63:$V$84</c:f>
              <c:numCache>
                <c:formatCode>General</c:formatCode>
                <c:ptCount val="22"/>
                <c:pt idx="0">
                  <c:v>467.08408478606395</c:v>
                </c:pt>
                <c:pt idx="1">
                  <c:v>662.58295061132242</c:v>
                </c:pt>
                <c:pt idx="2">
                  <c:v>929.78679982580741</c:v>
                </c:pt>
                <c:pt idx="3">
                  <c:v>1150.2931781443683</c:v>
                </c:pt>
                <c:pt idx="4">
                  <c:v>1349.7608406115987</c:v>
                </c:pt>
                <c:pt idx="5">
                  <c:v>1456.555086191916</c:v>
                </c:pt>
                <c:pt idx="6">
                  <c:v>1629.7069438025039</c:v>
                </c:pt>
                <c:pt idx="7">
                  <c:v>1756.5854915265011</c:v>
                </c:pt>
                <c:pt idx="8">
                  <c:v>1933.3894817967107</c:v>
                </c:pt>
                <c:pt idx="9">
                  <c:v>569.81716504613564</c:v>
                </c:pt>
                <c:pt idx="10">
                  <c:v>833.42212549026567</c:v>
                </c:pt>
                <c:pt idx="11">
                  <c:v>1125.1020091659648</c:v>
                </c:pt>
                <c:pt idx="12">
                  <c:v>1188.0340094805645</c:v>
                </c:pt>
                <c:pt idx="13">
                  <c:v>1340.0306792965632</c:v>
                </c:pt>
                <c:pt idx="14">
                  <c:v>1466.0739078738807</c:v>
                </c:pt>
                <c:pt idx="15">
                  <c:v>1525.4230271058902</c:v>
                </c:pt>
                <c:pt idx="16">
                  <c:v>1699.8366209153241</c:v>
                </c:pt>
                <c:pt idx="17">
                  <c:v>256.95162960522487</c:v>
                </c:pt>
                <c:pt idx="18">
                  <c:v>328.68179874791656</c:v>
                </c:pt>
                <c:pt idx="19">
                  <c:v>412.60367336935894</c:v>
                </c:pt>
                <c:pt idx="20">
                  <c:v>477.04622740590185</c:v>
                </c:pt>
                <c:pt idx="21">
                  <c:v>549.82727078985374</c:v>
                </c:pt>
              </c:numCache>
            </c:numRef>
          </c:xVal>
          <c:yVal>
            <c:numRef>
              <c:f>'All processed data viscoelastic'!$M$63:$M$84</c:f>
              <c:numCache>
                <c:formatCode>General</c:formatCode>
                <c:ptCount val="22"/>
                <c:pt idx="0">
                  <c:v>1.0515029668482623</c:v>
                </c:pt>
                <c:pt idx="1">
                  <c:v>1.3194097543137113</c:v>
                </c:pt>
                <c:pt idx="2">
                  <c:v>1.8380981331285553</c:v>
                </c:pt>
                <c:pt idx="3">
                  <c:v>2.3225702121258385</c:v>
                </c:pt>
                <c:pt idx="4">
                  <c:v>3.0500091650261751</c:v>
                </c:pt>
                <c:pt idx="5">
                  <c:v>3.5365532750284889</c:v>
                </c:pt>
                <c:pt idx="6">
                  <c:v>3.8480320130442713</c:v>
                </c:pt>
                <c:pt idx="7">
                  <c:v>4.0927013574052227</c:v>
                </c:pt>
                <c:pt idx="8">
                  <c:v>4.2457550505262605</c:v>
                </c:pt>
                <c:pt idx="9">
                  <c:v>1.1353435216855732</c:v>
                </c:pt>
                <c:pt idx="10">
                  <c:v>1.7613760003588783</c:v>
                </c:pt>
                <c:pt idx="11">
                  <c:v>2.2110444963084999</c:v>
                </c:pt>
                <c:pt idx="12">
                  <c:v>2.6022655781747979</c:v>
                </c:pt>
                <c:pt idx="13">
                  <c:v>2.9991505700967589</c:v>
                </c:pt>
                <c:pt idx="14">
                  <c:v>3.6410329626618134</c:v>
                </c:pt>
                <c:pt idx="15">
                  <c:v>3.8629888359602527</c:v>
                </c:pt>
                <c:pt idx="16">
                  <c:v>4.0960819542680582</c:v>
                </c:pt>
                <c:pt idx="17">
                  <c:v>0.97059626763949669</c:v>
                </c:pt>
                <c:pt idx="18">
                  <c:v>1.0272189547620805</c:v>
                </c:pt>
                <c:pt idx="19">
                  <c:v>1.0601736183479549</c:v>
                </c:pt>
                <c:pt idx="20">
                  <c:v>1.1931128699667777</c:v>
                </c:pt>
                <c:pt idx="21">
                  <c:v>1.178928348399521</c:v>
                </c:pt>
              </c:numCache>
            </c:numRef>
          </c:yVal>
          <c:smooth val="1"/>
        </c:ser>
        <c:ser>
          <c:idx val="5"/>
          <c:order val="6"/>
          <c:tx>
            <c:v>Error bar, 80ppm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viscoelastic'!$C$94</c:f>
                <c:numCache>
                  <c:formatCode>General</c:formatCode>
                  <c:ptCount val="1"/>
                  <c:pt idx="0">
                    <c:v>0.28523489932885904</c:v>
                  </c:pt>
                </c:numCache>
              </c:numRef>
            </c:plus>
            <c:minus>
              <c:numRef>
                <c:f>'All processed data viscoelastic'!$C$94</c:f>
                <c:numCache>
                  <c:formatCode>General</c:formatCode>
                  <c:ptCount val="1"/>
                  <c:pt idx="0">
                    <c:v>0.28523489932885904</c:v>
                  </c:pt>
                </c:numCache>
              </c:numRef>
            </c:minus>
            <c:spPr>
              <a:ln w="15875">
                <a:solidFill>
                  <a:srgbClr val="0070C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viscoelastic'!#REF!</c:f>
              <c:numCache>
                <c:formatCode>General</c:formatCode>
                <c:ptCount val="1"/>
                <c:pt idx="0">
                  <c:v>2327.8843982978187</c:v>
                </c:pt>
              </c:numCache>
            </c:numRef>
          </c:xVal>
          <c:yVal>
            <c:numRef>
              <c:f>'All processed data viscoelastic'!#REF!</c:f>
              <c:numCache>
                <c:formatCode>General</c:formatCode>
                <c:ptCount val="1"/>
                <c:pt idx="0">
                  <c:v>2.1496409245430415</c:v>
                </c:pt>
              </c:numCache>
            </c:numRef>
          </c:yVal>
          <c:smooth val="0"/>
        </c:ser>
        <c:ser>
          <c:idx val="2"/>
          <c:order val="7"/>
          <c:tx>
            <c:v>Error bar, 50ppm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viscoelastic'!$C$90</c:f>
                <c:numCache>
                  <c:formatCode>General</c:formatCode>
                  <c:ptCount val="1"/>
                  <c:pt idx="0">
                    <c:v>0.27852348993288589</c:v>
                  </c:pt>
                </c:numCache>
              </c:numRef>
            </c:plus>
            <c:minus>
              <c:numRef>
                <c:f>'All processed data viscoelastic'!$C$90</c:f>
                <c:numCache>
                  <c:formatCode>General</c:formatCode>
                  <c:ptCount val="1"/>
                  <c:pt idx="0">
                    <c:v>0.27852348993288589</c:v>
                  </c:pt>
                </c:numCache>
              </c:numRef>
            </c:minus>
            <c:spPr>
              <a:ln w="15875">
                <a:solidFill>
                  <a:srgbClr val="FF000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viscoelastic'!$AU$24</c:f>
              <c:numCache>
                <c:formatCode>General</c:formatCode>
                <c:ptCount val="1"/>
                <c:pt idx="0">
                  <c:v>3081.0789008398237</c:v>
                </c:pt>
              </c:numCache>
            </c:numRef>
          </c:xVal>
          <c:yVal>
            <c:numRef>
              <c:f>'All processed data viscoelastic'!$AK$24</c:f>
              <c:numCache>
                <c:formatCode>General</c:formatCode>
                <c:ptCount val="1"/>
                <c:pt idx="0">
                  <c:v>2.6322150174119088</c:v>
                </c:pt>
              </c:numCache>
            </c:numRef>
          </c:yVal>
          <c:smooth val="0"/>
        </c:ser>
        <c:ser>
          <c:idx val="6"/>
          <c:order val="8"/>
          <c:tx>
            <c:v>Error bar, 120ppm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viscoelastic'!$C$95</c:f>
                <c:numCache>
                  <c:formatCode>General</c:formatCode>
                  <c:ptCount val="1"/>
                  <c:pt idx="0">
                    <c:v>0.43624161073825507</c:v>
                  </c:pt>
                </c:numCache>
              </c:numRef>
            </c:plus>
            <c:minus>
              <c:numRef>
                <c:f>'All processed data viscoelastic'!$C$95</c:f>
                <c:numCache>
                  <c:formatCode>General</c:formatCode>
                  <c:ptCount val="1"/>
                  <c:pt idx="0">
                    <c:v>0.43624161073825507</c:v>
                  </c:pt>
                </c:numCache>
              </c:numRef>
            </c:minus>
            <c:spPr>
              <a:ln w="15875">
                <a:solidFill>
                  <a:srgbClr val="0070C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viscoelastic'!$V$50</c:f>
              <c:numCache>
                <c:formatCode>General</c:formatCode>
                <c:ptCount val="1"/>
                <c:pt idx="0">
                  <c:v>1921.9945311257218</c:v>
                </c:pt>
              </c:numCache>
            </c:numRef>
          </c:xVal>
          <c:yVal>
            <c:numRef>
              <c:f>'All processed data viscoelastic'!$M$50</c:f>
              <c:numCache>
                <c:formatCode>General</c:formatCode>
                <c:ptCount val="1"/>
                <c:pt idx="0">
                  <c:v>2.7589451513549004</c:v>
                </c:pt>
              </c:numCache>
            </c:numRef>
          </c:yVal>
          <c:smooth val="0"/>
        </c:ser>
        <c:ser>
          <c:idx val="3"/>
          <c:order val="9"/>
          <c:tx>
            <c:v>Error bar, 100ppm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viscoelastic'!$C$91</c:f>
                <c:numCache>
                  <c:formatCode>General</c:formatCode>
                  <c:ptCount val="1"/>
                  <c:pt idx="0">
                    <c:v>0.41946308724832215</c:v>
                  </c:pt>
                </c:numCache>
              </c:numRef>
            </c:plus>
            <c:minus>
              <c:numRef>
                <c:f>'All processed data viscoelastic'!$C$91</c:f>
                <c:numCache>
                  <c:formatCode>General</c:formatCode>
                  <c:ptCount val="1"/>
                  <c:pt idx="0">
                    <c:v>0.41946308724832215</c:v>
                  </c:pt>
                </c:numCache>
              </c:numRef>
            </c:minus>
            <c:spPr>
              <a:ln w="15875">
                <a:solidFill>
                  <a:srgbClr val="FF000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viscoelastic'!$AU$53</c:f>
              <c:numCache>
                <c:formatCode>General</c:formatCode>
                <c:ptCount val="1"/>
                <c:pt idx="0">
                  <c:v>4047.9462562797348</c:v>
                </c:pt>
              </c:numCache>
            </c:numRef>
          </c:xVal>
          <c:yVal>
            <c:numRef>
              <c:f>'All processed data viscoelastic'!$AK$53</c:f>
              <c:numCache>
                <c:formatCode>General</c:formatCode>
                <c:ptCount val="1"/>
                <c:pt idx="0">
                  <c:v>2.8071479500319092</c:v>
                </c:pt>
              </c:numCache>
            </c:numRef>
          </c:yVal>
          <c:smooth val="0"/>
        </c:ser>
        <c:ser>
          <c:idx val="8"/>
          <c:order val="10"/>
          <c:tx>
            <c:v>Error bar, 500ppm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viscoelastic'!$C$96</c:f>
                <c:numCache>
                  <c:formatCode>General</c:formatCode>
                  <c:ptCount val="1"/>
                  <c:pt idx="0">
                    <c:v>0.55369127516778516</c:v>
                  </c:pt>
                </c:numCache>
              </c:numRef>
            </c:plus>
            <c:minus>
              <c:numRef>
                <c:f>'All processed data viscoelastic'!$C$96</c:f>
                <c:numCache>
                  <c:formatCode>General</c:formatCode>
                  <c:ptCount val="1"/>
                  <c:pt idx="0">
                    <c:v>0.55369127516778516</c:v>
                  </c:pt>
                </c:numCache>
              </c:numRef>
            </c:minus>
            <c:spPr>
              <a:ln w="15875">
                <a:solidFill>
                  <a:srgbClr val="0070C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viscoelastic'!$V$71</c:f>
              <c:numCache>
                <c:formatCode>General</c:formatCode>
                <c:ptCount val="1"/>
                <c:pt idx="0">
                  <c:v>1933.3894817967107</c:v>
                </c:pt>
              </c:numCache>
            </c:numRef>
          </c:xVal>
          <c:yVal>
            <c:numRef>
              <c:f>'All processed data viscoelastic'!$M$71</c:f>
              <c:numCache>
                <c:formatCode>General</c:formatCode>
                <c:ptCount val="1"/>
                <c:pt idx="0">
                  <c:v>4.2457550505262605</c:v>
                </c:pt>
              </c:numCache>
            </c:numRef>
          </c:yVal>
          <c:smooth val="0"/>
        </c:ser>
        <c:ser>
          <c:idx val="12"/>
          <c:order val="11"/>
          <c:tx>
            <c:v>Error bar, 200ppm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'All processed data viscoelastic'!$C$92</c:f>
                <c:numCache>
                  <c:formatCode>General</c:formatCode>
                  <c:ptCount val="1"/>
                  <c:pt idx="0">
                    <c:v>0.50335570469798663</c:v>
                  </c:pt>
                </c:numCache>
              </c:numRef>
            </c:plus>
            <c:minus>
              <c:numRef>
                <c:f>'All processed data viscoelastic'!$C$92</c:f>
                <c:numCache>
                  <c:formatCode>General</c:formatCode>
                  <c:ptCount val="1"/>
                  <c:pt idx="0">
                    <c:v>0.50335570469798663</c:v>
                  </c:pt>
                </c:numCache>
              </c:numRef>
            </c:minus>
            <c:spPr>
              <a:ln w="15875">
                <a:solidFill>
                  <a:srgbClr val="FF0000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'All processed data viscoelastic'!$AU$73</c:f>
              <c:numCache>
                <c:formatCode>General</c:formatCode>
                <c:ptCount val="1"/>
                <c:pt idx="0">
                  <c:v>1715.1322463210058</c:v>
                </c:pt>
              </c:numCache>
            </c:numRef>
          </c:xVal>
          <c:yVal>
            <c:numRef>
              <c:f>'All processed data viscoelastic'!$AK$73</c:f>
              <c:numCache>
                <c:formatCode>General</c:formatCode>
                <c:ptCount val="1"/>
                <c:pt idx="0">
                  <c:v>2.0395552153318226</c:v>
                </c:pt>
              </c:numCache>
            </c:numRef>
          </c:yVal>
          <c:smooth val="0"/>
        </c:ser>
        <c:ser>
          <c:idx val="4"/>
          <c:order val="12"/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'All processed data viscoelastic'!$R$98:$R$99</c:f>
              <c:numCache>
                <c:formatCode>General</c:formatCode>
                <c:ptCount val="2"/>
                <c:pt idx="0">
                  <c:v>0</c:v>
                </c:pt>
                <c:pt idx="1">
                  <c:v>4500</c:v>
                </c:pt>
              </c:numCache>
            </c:numRef>
          </c:xVal>
          <c:yVal>
            <c:numRef>
              <c:f>'All processed data viscoelastic'!$S$98:$S$99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179696"/>
        <c:axId val="959178064"/>
      </c:scatterChart>
      <c:valAx>
        <c:axId val="959179696"/>
        <c:scaling>
          <c:orientation val="minMax"/>
          <c:max val="45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1" baseline="0"/>
                </a:pPr>
                <a:r>
                  <a:rPr lang="en-GB" sz="1400" b="0" i="1" baseline="0">
                    <a:sym typeface="Symbol"/>
                  </a:rPr>
                  <a:t>Wi*</a:t>
                </a:r>
                <a:endParaRPr lang="en-GB" sz="1400" b="0" i="1" baseline="0"/>
              </a:p>
            </c:rich>
          </c:tx>
          <c:layout>
            <c:manualLayout>
              <c:xMode val="edge"/>
              <c:yMode val="edge"/>
              <c:x val="0.51876895035546766"/>
              <c:y val="0.93874494949494947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 w="15875">
            <a:solidFill>
              <a:schemeClr val="tx1"/>
            </a:solidFill>
          </a:ln>
        </c:spPr>
        <c:crossAx val="959178064"/>
        <c:crossesAt val="0"/>
        <c:crossBetween val="midCat"/>
        <c:majorUnit val="500"/>
        <c:minorUnit val="250"/>
      </c:valAx>
      <c:valAx>
        <c:axId val="959178064"/>
        <c:scaling>
          <c:orientation val="minMax"/>
          <c:max val="5"/>
          <c:min val="0"/>
        </c:scaling>
        <c:delete val="0"/>
        <c:axPos val="l"/>
        <c:numFmt formatCode="General" sourceLinked="1"/>
        <c:majorTickMark val="in"/>
        <c:minorTickMark val="in"/>
        <c:tickLblPos val="nextTo"/>
        <c:spPr>
          <a:ln w="15875">
            <a:solidFill>
              <a:schemeClr val="tx1"/>
            </a:solidFill>
          </a:ln>
        </c:spPr>
        <c:crossAx val="959179696"/>
        <c:crossesAt val="0"/>
        <c:crossBetween val="midCat"/>
        <c:majorUnit val="0.5"/>
        <c:minorUnit val="0.25"/>
      </c:valAx>
      <c:spPr>
        <a:ln w="15875">
          <a:solidFill>
            <a:schemeClr val="tx1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72138354700854701"/>
          <c:y val="0.3406002525252525"/>
          <c:w val="0.21482411148915798"/>
          <c:h val="0.34733183198635159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lang="en-GB" sz="1200" b="0" i="0" u="none" strike="noStrike" kern="1200" baseline="0">
          <a:solidFill>
            <a:sysClr val="windowText" lastClr="000000"/>
          </a:solidFill>
          <a:latin typeface="Times New Roman" pitchFamily="18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601809</xdr:colOff>
      <xdr:row>103</xdr:row>
      <xdr:rowOff>0</xdr:rowOff>
    </xdr:from>
    <xdr:to>
      <xdr:col>8</xdr:col>
      <xdr:colOff>432718</xdr:colOff>
      <xdr:row>123</xdr:row>
      <xdr:rowOff>150000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604409</xdr:colOff>
      <xdr:row>102</xdr:row>
      <xdr:rowOff>186171</xdr:rowOff>
    </xdr:from>
    <xdr:to>
      <xdr:col>17</xdr:col>
      <xdr:colOff>435318</xdr:colOff>
      <xdr:row>123</xdr:row>
      <xdr:rowOff>145671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8661</xdr:colOff>
      <xdr:row>103</xdr:row>
      <xdr:rowOff>98911</xdr:rowOff>
    </xdr:from>
    <xdr:to>
      <xdr:col>35</xdr:col>
      <xdr:colOff>445706</xdr:colOff>
      <xdr:row>124</xdr:row>
      <xdr:rowOff>58411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8659</xdr:colOff>
      <xdr:row>124</xdr:row>
      <xdr:rowOff>181841</xdr:rowOff>
    </xdr:from>
    <xdr:to>
      <xdr:col>17</xdr:col>
      <xdr:colOff>445705</xdr:colOff>
      <xdr:row>145</xdr:row>
      <xdr:rowOff>141341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8659</xdr:colOff>
      <xdr:row>125</xdr:row>
      <xdr:rowOff>0</xdr:rowOff>
    </xdr:from>
    <xdr:to>
      <xdr:col>8</xdr:col>
      <xdr:colOff>445704</xdr:colOff>
      <xdr:row>145</xdr:row>
      <xdr:rowOff>150000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102</xdr:row>
      <xdr:rowOff>90252</xdr:rowOff>
    </xdr:from>
    <xdr:to>
      <xdr:col>26</xdr:col>
      <xdr:colOff>437046</xdr:colOff>
      <xdr:row>123</xdr:row>
      <xdr:rowOff>49752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10467</xdr:colOff>
      <xdr:row>125</xdr:row>
      <xdr:rowOff>132120</xdr:rowOff>
    </xdr:from>
    <xdr:to>
      <xdr:col>26</xdr:col>
      <xdr:colOff>447513</xdr:colOff>
      <xdr:row>146</xdr:row>
      <xdr:rowOff>91620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17</xdr:col>
      <xdr:colOff>437046</xdr:colOff>
      <xdr:row>168</xdr:row>
      <xdr:rowOff>180079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148</xdr:row>
      <xdr:rowOff>90252</xdr:rowOff>
    </xdr:from>
    <xdr:to>
      <xdr:col>26</xdr:col>
      <xdr:colOff>437046</xdr:colOff>
      <xdr:row>169</xdr:row>
      <xdr:rowOff>79831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0.00411</cdr:x>
      <cdr:y>0.21199</cdr:y>
    </cdr:from>
    <cdr:to>
      <cdr:x>0.0954</cdr:x>
      <cdr:y>0.6995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4" name="TextBox 9"/>
            <cdr:cNvSpPr txBox="1"/>
          </cdr:nvSpPr>
          <cdr:spPr>
            <a:xfrm xmlns:a="http://schemas.openxmlformats.org/drawingml/2006/main" rot="16200000">
              <a:off x="-732408" y="1591128"/>
              <a:ext cx="1930556" cy="42723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txBody>
            <a:bodyPr xmlns:a="http://schemas.openxmlformats.org/drawingml/2006/main" wrap="square" lIns="0" tIns="0" rIns="0" bIns="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GB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GB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200" b="0" i="1">
                                <a:latin typeface="Cambria Math"/>
                              </a:rPr>
                              <m:t>𝑓𝑅𝑒</m:t>
                            </m:r>
                          </m:e>
                          <m:sub>
                            <m:r>
                              <a:rPr lang="en-GB" sz="1200" b="0" i="1">
                                <a:latin typeface="Cambria Math"/>
                              </a:rPr>
                              <m:t>(</m:t>
                            </m:r>
                            <m:r>
                              <a:rPr lang="en-GB" sz="1200" b="0" i="1">
                                <a:latin typeface="Cambria Math"/>
                              </a:rPr>
                              <m:t>𝑁</m:t>
                            </m:r>
                            <m:r>
                              <a:rPr lang="en-GB" sz="1200" b="0" i="1">
                                <a:latin typeface="Cambria Math"/>
                              </a:rPr>
                              <m:t>−</m:t>
                            </m:r>
                            <m:r>
                              <a:rPr lang="en-GB" sz="1200" b="0" i="1">
                                <a:latin typeface="Cambria Math"/>
                              </a:rPr>
                              <m:t>𝑁𝑒𝑤𝑡</m:t>
                            </m:r>
                            <m:r>
                              <a:rPr lang="en-GB" sz="1200" b="0" i="1">
                                <a:latin typeface="Cambria Math"/>
                              </a:rPr>
                              <m:t>.)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GB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200" b="0" i="1">
                                <a:latin typeface="Cambria Math"/>
                              </a:rPr>
                              <m:t>𝑓𝑅𝑒</m:t>
                            </m:r>
                          </m:e>
                          <m:sub>
                            <m:r>
                              <a:rPr lang="en-GB" sz="1200" b="0" i="1">
                                <a:latin typeface="Cambria Math"/>
                              </a:rPr>
                              <m:t>(</m:t>
                            </m:r>
                            <m:r>
                              <a:rPr lang="en-GB" sz="1200" b="0" i="1">
                                <a:latin typeface="Cambria Math"/>
                              </a:rPr>
                              <m:t>𝑁𝑒𝑤𝑡</m:t>
                            </m:r>
                            <m:r>
                              <a:rPr lang="en-GB" sz="1200" b="0" i="1">
                                <a:latin typeface="Cambria Math"/>
                              </a:rPr>
                              <m:t>.)</m:t>
                            </m:r>
                          </m:sub>
                        </m:sSub>
                      </m:den>
                    </m:f>
                    <m:r>
                      <a:rPr lang="en-GB" sz="1200" b="0" i="1">
                        <a:latin typeface="Cambria Math"/>
                      </a:rPr>
                      <m:t>= </m:t>
                    </m:r>
                    <m:f>
                      <m:fPr>
                        <m:ctrlPr>
                          <a:rPr lang="en-GB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200" b="0" i="1">
                            <a:latin typeface="Cambria Math"/>
                          </a:rPr>
                          <m:t>2</m:t>
                        </m:r>
                        <m:r>
                          <a:rPr lang="en-GB" sz="1200" b="0" i="1">
                            <a:latin typeface="Cambria Math"/>
                            <a:ea typeface="Cambria Math"/>
                          </a:rPr>
                          <m:t>∆</m:t>
                        </m:r>
                        <m:r>
                          <a:rPr lang="en-GB" sz="1200" b="0" i="1">
                            <a:latin typeface="Cambria Math"/>
                            <a:ea typeface="Cambria Math"/>
                          </a:rPr>
                          <m:t>𝑃</m:t>
                        </m:r>
                        <m:sSup>
                          <m:sSupPr>
                            <m:ctrlPr>
                              <a:rPr lang="en-GB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en-GB" sz="1200" b="0" i="1">
                                <a:latin typeface="Cambria Math"/>
                                <a:ea typeface="Cambria Math"/>
                              </a:rPr>
                              <m:t>𝑊</m:t>
                            </m:r>
                          </m:e>
                          <m:sup>
                            <m:r>
                              <a:rPr lang="en-GB" sz="1200" b="0" i="1">
                                <a:latin typeface="Cambria Math"/>
                                <a:ea typeface="Cambria Math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n-GB" sz="1200" b="0" i="1">
                            <a:latin typeface="Cambria Math"/>
                            <a:ea typeface="Cambria Math"/>
                          </a:rPr>
                          <m:t>57</m:t>
                        </m:r>
                        <m:r>
                          <a:rPr lang="en-GB" sz="1200" b="0" i="1">
                            <a:latin typeface="Cambria Math"/>
                          </a:rPr>
                          <m:t>𝐿𝑈</m:t>
                        </m:r>
                        <m:sSub>
                          <m:sSubPr>
                            <m:ctrlPr>
                              <a:rPr lang="en-GB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l-GR" sz="1200" b="0" i="1">
                                <a:latin typeface="Cambria Math"/>
                                <a:ea typeface="Cambria Math"/>
                              </a:rPr>
                              <m:t>𝜂</m:t>
                            </m:r>
                          </m:e>
                          <m:sub>
                            <m:r>
                              <a:rPr lang="en-GB" sz="1200" b="0" i="1">
                                <a:latin typeface="Cambria Math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n-GB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acc>
                                  <m:accPr>
                                    <m:chr m:val="̇"/>
                                    <m:ctrlPr>
                                      <a:rPr lang="en-GB" sz="12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GB" sz="1200" b="0" i="1">
                                        <a:latin typeface="Cambria Math"/>
                                        <a:ea typeface="Cambria Math"/>
                                      </a:rPr>
                                      <m:t>𝛾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en-GB" sz="1200" b="0" i="1">
                                    <a:latin typeface="Cambria Math"/>
                                  </a:rPr>
                                  <m:t>𝐶𝐻</m:t>
                                </m:r>
                              </m:sub>
                            </m:sSub>
                            <m:r>
                              <a:rPr lang="en-GB" sz="1200" b="0" i="1">
                                <a:latin typeface="Cambria Math"/>
                              </a:rPr>
                              <m:t>)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GB" sz="1200" b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cdr:txBody>
        </cdr:sp>
      </mc:Choice>
      <mc:Fallback xmlns="">
        <cdr:sp macro="" textlink="">
          <cdr:nvSpPr>
            <cdr:cNvPr id="4" name="TextBox 9"/>
            <cdr:cNvSpPr txBox="1"/>
          </cdr:nvSpPr>
          <cdr:spPr>
            <a:xfrm xmlns:a="http://schemas.openxmlformats.org/drawingml/2006/main" rot="16200000">
              <a:off x="-732408" y="1591128"/>
              <a:ext cx="1930556" cy="42723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txBody>
            <a:bodyPr xmlns:a="http://schemas.openxmlformats.org/drawingml/2006/main" wrap="square" lIns="0" tIns="0" rIns="0" bIns="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GB" sz="1200" b="0" i="0">
                  <a:latin typeface="Cambria Math"/>
                </a:rPr>
                <a:t>〖𝑓𝑅𝑒〗_((𝑁−𝑁𝑒𝑤𝑡.))/〖𝑓𝑅𝑒〗_((𝑁𝑒𝑤𝑡.)) =  (2</a:t>
              </a:r>
              <a:r>
                <a:rPr lang="en-GB" sz="1200" b="0" i="0">
                  <a:latin typeface="Cambria Math"/>
                  <a:ea typeface="Cambria Math"/>
                </a:rPr>
                <a:t>∆𝑃𝑊^2)/(57</a:t>
              </a:r>
              <a:r>
                <a:rPr lang="en-GB" sz="1200" b="0" i="0">
                  <a:latin typeface="Cambria Math"/>
                </a:rPr>
                <a:t>𝐿𝑈</a:t>
              </a:r>
              <a:r>
                <a:rPr lang="el-GR" sz="1200" b="0" i="0">
                  <a:latin typeface="Cambria Math"/>
                  <a:ea typeface="Cambria Math"/>
                </a:rPr>
                <a:t>𝜂</a:t>
              </a:r>
              <a:r>
                <a:rPr lang="en-GB" sz="1200" b="0" i="0">
                  <a:latin typeface="Cambria Math"/>
                  <a:ea typeface="Cambria Math"/>
                </a:rPr>
                <a:t>_(</a:t>
              </a:r>
              <a:r>
                <a:rPr lang="en-GB" sz="1200" b="0" i="0">
                  <a:latin typeface="Cambria Math"/>
                </a:rPr>
                <a:t>(</a:t>
              </a:r>
              <a:r>
                <a:rPr lang="en-GB" sz="1200" b="0" i="0">
                  <a:latin typeface="Cambria Math"/>
                  <a:ea typeface="Cambria Math"/>
                </a:rPr>
                <a:t>𝛾 ̇_</a:t>
              </a:r>
              <a:r>
                <a:rPr lang="en-GB" sz="1200" b="0" i="0">
                  <a:latin typeface="Cambria Math"/>
                </a:rPr>
                <a:t>𝐶𝐻)) )</a:t>
              </a:r>
              <a:endParaRPr lang="en-GB" sz="1200" b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0.51676</cdr:x>
      <cdr:y>0.7436</cdr:y>
    </cdr:from>
    <cdr:to>
      <cdr:x>0.66731</cdr:x>
      <cdr:y>0.7745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438219" y="2944671"/>
          <a:ext cx="710337" cy="122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0">
              <a:latin typeface="Times New Roman" panose="02020603050405020304" pitchFamily="18" charset="0"/>
              <a:cs typeface="Times New Roman" panose="02020603050405020304" pitchFamily="18" charset="0"/>
            </a:rPr>
            <a:t>Newt. limit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0.41393</cdr:x>
      <cdr:y>0.65097</cdr:y>
    </cdr:from>
    <cdr:to>
      <cdr:x>0.56473</cdr:x>
      <cdr:y>0.6819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37202" y="2577824"/>
          <a:ext cx="705744" cy="122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b="0">
              <a:latin typeface="Times New Roman" panose="02020603050405020304" pitchFamily="18" charset="0"/>
              <a:cs typeface="Times New Roman" panose="02020603050405020304" pitchFamily="18" charset="0"/>
            </a:rPr>
            <a:t>Newt. limit</a:t>
          </a:r>
        </a:p>
      </cdr:txBody>
    </cdr:sp>
  </cdr:relSizeAnchor>
  <cdr:relSizeAnchor xmlns:cdr="http://schemas.openxmlformats.org/drawingml/2006/chartDrawing">
    <cdr:from>
      <cdr:x>0.00349</cdr:x>
      <cdr:y>0.26153</cdr:y>
    </cdr:from>
    <cdr:to>
      <cdr:x>0.0762</cdr:x>
      <cdr:y>0.724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3" name="TextBox 24"/>
            <cdr:cNvSpPr txBox="1"/>
          </cdr:nvSpPr>
          <cdr:spPr>
            <a:xfrm xmlns:a="http://schemas.openxmlformats.org/drawingml/2006/main" rot="16200000">
              <a:off x="-733167" y="1787267"/>
              <a:ext cx="1835358" cy="336695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type m:val="lin"/>
                        <m:ctrlPr>
                          <a:rPr lang="en-GB" sz="1400" i="1">
                            <a:effectLst/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GB" sz="1400" i="1">
                                <a:effectLst/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acc>
                              <m:accPr>
                                <m:chr m:val="̅"/>
                                <m:ctrlPr>
                                  <a:rPr lang="en-GB" sz="1400" i="1">
                                    <a:effectLst/>
                                    <a:latin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n-GB" sz="1400" b="0" i="1">
                                    <a:effectLst/>
                                    <a:latin typeface="Cambria Math"/>
                                  </a:rPr>
                                  <m:t>𝑁𝑢</m:t>
                                </m:r>
                              </m:e>
                            </m:acc>
                          </m:e>
                          <m:sub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(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𝑁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−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𝑁𝑒𝑤𝑡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.)</m:t>
                            </m:r>
                          </m:sub>
                        </m:sSub>
                      </m:num>
                      <m:den>
                        <m:r>
                          <a:rPr lang="en-GB" sz="1400" b="0" i="1">
                            <a:effectLst/>
                            <a:latin typeface="Cambria Math"/>
                          </a:rPr>
                          <m:t> </m:t>
                        </m:r>
                        <m:sSub>
                          <m:sSubPr>
                            <m:ctrlPr>
                              <a:rPr lang="en-GB" sz="1400" i="1">
                                <a:effectLst/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acc>
                              <m:accPr>
                                <m:chr m:val="̅"/>
                                <m:ctrlPr>
                                  <a:rPr lang="en-GB" sz="1400" i="1">
                                    <a:effectLst/>
                                    <a:latin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n-GB" sz="1400" b="0" i="1">
                                    <a:effectLst/>
                                    <a:latin typeface="Cambria Math"/>
                                  </a:rPr>
                                  <m:t>𝑁𝑢</m:t>
                                </m:r>
                              </m:e>
                            </m:acc>
                          </m:e>
                          <m:sub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(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𝑁𝑒𝑤𝑡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.)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GB" sz="1400">
                <a:effectLst/>
              </a:endParaRPr>
            </a:p>
          </cdr:txBody>
        </cdr:sp>
      </mc:Choice>
      <mc:Fallback xmlns="">
        <cdr:sp macro="" textlink="">
          <cdr:nvSpPr>
            <cdr:cNvPr id="3" name="TextBox 24"/>
            <cdr:cNvSpPr txBox="1"/>
          </cdr:nvSpPr>
          <cdr:spPr>
            <a:xfrm xmlns:a="http://schemas.openxmlformats.org/drawingml/2006/main" rot="16200000">
              <a:off x="-733167" y="1787267"/>
              <a:ext cx="1835358" cy="336695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GB" sz="1400" i="0">
                  <a:effectLst/>
                  <a:latin typeface="Cambria Math"/>
                </a:rPr>
                <a:t>(</a:t>
              </a:r>
              <a:r>
                <a:rPr lang="en-GB" sz="1400" b="0" i="0">
                  <a:effectLst/>
                  <a:latin typeface="Cambria Math"/>
                </a:rPr>
                <a:t>𝑁𝑢) ̅_((𝑁−𝑁𝑒𝑤𝑡.))∕〖 (𝑁𝑢) ̅_((𝑁𝑒𝑤𝑡.)) 〗</a:t>
              </a:r>
              <a:endParaRPr lang="en-GB" sz="1400">
                <a:effectLst/>
              </a:endParaRPr>
            </a:p>
          </cdr:txBody>
        </cdr:sp>
      </mc:Fallback>
    </mc:AlternateContent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0.00715</cdr:x>
      <cdr:y>0.39549</cdr:y>
    </cdr:from>
    <cdr:to>
      <cdr:x>0.07449</cdr:x>
      <cdr:y>0.50113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3" name="TextBox 45"/>
            <cdr:cNvSpPr txBox="1"/>
          </cdr:nvSpPr>
          <cdr:spPr>
            <a:xfrm xmlns:a="http://schemas.openxmlformats.org/drawingml/2006/main" rot="16200000">
              <a:off x="-18101" y="1617728"/>
              <a:ext cx="418322" cy="315151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GB" sz="14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GB" sz="1400" b="0" i="1">
                            <a:latin typeface="Cambria Math"/>
                          </a:rPr>
                          <m:t>𝑁𝑢</m:t>
                        </m:r>
                      </m:e>
                    </m:acc>
                  </m:oMath>
                </m:oMathPara>
              </a14:m>
              <a:endParaRPr lang="en-GB" sz="1400"/>
            </a:p>
          </cdr:txBody>
        </cdr:sp>
      </mc:Choice>
      <mc:Fallback xmlns="">
        <cdr:sp macro="" textlink="">
          <cdr:nvSpPr>
            <cdr:cNvPr id="3" name="TextBox 45"/>
            <cdr:cNvSpPr txBox="1"/>
          </cdr:nvSpPr>
          <cdr:spPr>
            <a:xfrm xmlns:a="http://schemas.openxmlformats.org/drawingml/2006/main" rot="16200000">
              <a:off x="-18101" y="1617728"/>
              <a:ext cx="418322" cy="315151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GB" sz="1400" i="0">
                  <a:latin typeface="Cambria Math"/>
                </a:rPr>
                <a:t>(</a:t>
              </a:r>
              <a:r>
                <a:rPr lang="en-GB" sz="1400" b="0" i="0">
                  <a:latin typeface="Cambria Math"/>
                </a:rPr>
                <a:t>𝑁𝑢) ̅</a:t>
              </a:r>
              <a:endParaRPr lang="en-GB" sz="1400"/>
            </a:p>
          </cdr:txBody>
        </cdr:sp>
      </mc:Fallback>
    </mc:AlternateContent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0.00411</cdr:x>
      <cdr:y>0.21199</cdr:y>
    </cdr:from>
    <cdr:to>
      <cdr:x>0.0954</cdr:x>
      <cdr:y>0.6995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4" name="TextBox 9"/>
            <cdr:cNvSpPr txBox="1"/>
          </cdr:nvSpPr>
          <cdr:spPr>
            <a:xfrm xmlns:a="http://schemas.openxmlformats.org/drawingml/2006/main" rot="16200000">
              <a:off x="-732408" y="1591128"/>
              <a:ext cx="1930556" cy="42723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txBody>
            <a:bodyPr xmlns:a="http://schemas.openxmlformats.org/drawingml/2006/main" wrap="square" lIns="0" tIns="0" rIns="0" bIns="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GB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GB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200" b="0" i="1">
                                <a:latin typeface="Cambria Math"/>
                              </a:rPr>
                              <m:t>𝑓𝑅𝑒</m:t>
                            </m:r>
                          </m:e>
                          <m:sub>
                            <m:r>
                              <a:rPr lang="en-GB" sz="1200" b="0" i="1">
                                <a:latin typeface="Cambria Math"/>
                              </a:rPr>
                              <m:t>(</m:t>
                            </m:r>
                            <m:r>
                              <a:rPr lang="en-GB" sz="1200" b="0" i="1">
                                <a:latin typeface="Cambria Math"/>
                              </a:rPr>
                              <m:t>𝑁</m:t>
                            </m:r>
                            <m:r>
                              <a:rPr lang="en-GB" sz="1200" b="0" i="1">
                                <a:latin typeface="Cambria Math"/>
                              </a:rPr>
                              <m:t>−</m:t>
                            </m:r>
                            <m:r>
                              <a:rPr lang="en-GB" sz="1200" b="0" i="1">
                                <a:latin typeface="Cambria Math"/>
                              </a:rPr>
                              <m:t>𝑁𝑒𝑤𝑡</m:t>
                            </m:r>
                            <m:r>
                              <a:rPr lang="en-GB" sz="1200" b="0" i="1">
                                <a:latin typeface="Cambria Math"/>
                              </a:rPr>
                              <m:t>.)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GB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200" b="0" i="1">
                                <a:latin typeface="Cambria Math"/>
                              </a:rPr>
                              <m:t>𝑓𝑅𝑒</m:t>
                            </m:r>
                          </m:e>
                          <m:sub>
                            <m:r>
                              <a:rPr lang="en-GB" sz="1200" b="0" i="1">
                                <a:latin typeface="Cambria Math"/>
                              </a:rPr>
                              <m:t>(</m:t>
                            </m:r>
                            <m:r>
                              <a:rPr lang="en-GB" sz="1200" b="0" i="1">
                                <a:latin typeface="Cambria Math"/>
                              </a:rPr>
                              <m:t>𝑁𝑒𝑤𝑡</m:t>
                            </m:r>
                            <m:r>
                              <a:rPr lang="en-GB" sz="1200" b="0" i="1">
                                <a:latin typeface="Cambria Math"/>
                              </a:rPr>
                              <m:t>.)</m:t>
                            </m:r>
                          </m:sub>
                        </m:sSub>
                      </m:den>
                    </m:f>
                    <m:r>
                      <a:rPr lang="en-GB" sz="1200" b="0" i="1">
                        <a:latin typeface="Cambria Math"/>
                      </a:rPr>
                      <m:t>= </m:t>
                    </m:r>
                    <m:f>
                      <m:fPr>
                        <m:ctrlPr>
                          <a:rPr lang="en-GB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200" b="0" i="1">
                            <a:latin typeface="Cambria Math"/>
                          </a:rPr>
                          <m:t>2</m:t>
                        </m:r>
                        <m:r>
                          <a:rPr lang="en-GB" sz="1200" b="0" i="1">
                            <a:latin typeface="Cambria Math"/>
                            <a:ea typeface="Cambria Math"/>
                          </a:rPr>
                          <m:t>∆</m:t>
                        </m:r>
                        <m:r>
                          <a:rPr lang="en-GB" sz="1200" b="0" i="1">
                            <a:latin typeface="Cambria Math"/>
                            <a:ea typeface="Cambria Math"/>
                          </a:rPr>
                          <m:t>𝑃</m:t>
                        </m:r>
                        <m:sSup>
                          <m:sSupPr>
                            <m:ctrlPr>
                              <a:rPr lang="en-GB" sz="1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en-GB" sz="1200" b="0" i="1">
                                <a:latin typeface="Cambria Math"/>
                                <a:ea typeface="Cambria Math"/>
                              </a:rPr>
                              <m:t>𝑊</m:t>
                            </m:r>
                          </m:e>
                          <m:sup>
                            <m:r>
                              <a:rPr lang="en-GB" sz="1200" b="0" i="1">
                                <a:latin typeface="Cambria Math"/>
                                <a:ea typeface="Cambria Math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n-GB" sz="1200" b="0" i="1">
                            <a:latin typeface="Cambria Math"/>
                            <a:ea typeface="Cambria Math"/>
                          </a:rPr>
                          <m:t>57</m:t>
                        </m:r>
                        <m:r>
                          <a:rPr lang="en-GB" sz="1200" b="0" i="1">
                            <a:latin typeface="Cambria Math"/>
                          </a:rPr>
                          <m:t>𝐿𝑈</m:t>
                        </m:r>
                        <m:sSub>
                          <m:sSubPr>
                            <m:ctrlPr>
                              <a:rPr lang="en-GB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l-GR" sz="1200" b="0" i="1">
                                <a:latin typeface="Cambria Math"/>
                                <a:ea typeface="Cambria Math"/>
                              </a:rPr>
                              <m:t>𝜂</m:t>
                            </m:r>
                          </m:e>
                          <m:sub>
                            <m:r>
                              <a:rPr lang="en-GB" sz="1200" b="0" i="1">
                                <a:latin typeface="Cambria Math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n-GB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acc>
                                  <m:accPr>
                                    <m:chr m:val="̇"/>
                                    <m:ctrlPr>
                                      <a:rPr lang="en-GB" sz="12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GB" sz="1200" b="0" i="1">
                                        <a:latin typeface="Cambria Math"/>
                                        <a:ea typeface="Cambria Math"/>
                                      </a:rPr>
                                      <m:t>𝛾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en-GB" sz="1200" b="0" i="1">
                                    <a:latin typeface="Cambria Math"/>
                                  </a:rPr>
                                  <m:t>𝐶𝐻</m:t>
                                </m:r>
                              </m:sub>
                            </m:sSub>
                            <m:r>
                              <a:rPr lang="en-GB" sz="1200" b="0" i="1">
                                <a:latin typeface="Cambria Math"/>
                              </a:rPr>
                              <m:t>)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GB" sz="1200" b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cdr:txBody>
        </cdr:sp>
      </mc:Choice>
      <mc:Fallback xmlns="">
        <cdr:sp macro="" textlink="">
          <cdr:nvSpPr>
            <cdr:cNvPr id="4" name="TextBox 9"/>
            <cdr:cNvSpPr txBox="1"/>
          </cdr:nvSpPr>
          <cdr:spPr>
            <a:xfrm xmlns:a="http://schemas.openxmlformats.org/drawingml/2006/main" rot="16200000">
              <a:off x="-732408" y="1591128"/>
              <a:ext cx="1930556" cy="42723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txBody>
            <a:bodyPr xmlns:a="http://schemas.openxmlformats.org/drawingml/2006/main" wrap="square" lIns="0" tIns="0" rIns="0" bIns="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lang="en-GB" sz="1200" b="0" i="0">
                  <a:latin typeface="Cambria Math"/>
                </a:rPr>
                <a:t>〖𝑓𝑅𝑒〗_((𝑁−𝑁𝑒𝑤𝑡.))/〖𝑓𝑅𝑒〗_((𝑁𝑒𝑤𝑡.)) =  (2</a:t>
              </a:r>
              <a:r>
                <a:rPr lang="en-GB" sz="1200" b="0" i="0">
                  <a:latin typeface="Cambria Math"/>
                  <a:ea typeface="Cambria Math"/>
                </a:rPr>
                <a:t>∆𝑃𝑊^2)/(57</a:t>
              </a:r>
              <a:r>
                <a:rPr lang="en-GB" sz="1200" b="0" i="0">
                  <a:latin typeface="Cambria Math"/>
                </a:rPr>
                <a:t>𝐿𝑈</a:t>
              </a:r>
              <a:r>
                <a:rPr lang="el-GR" sz="1200" b="0" i="0">
                  <a:latin typeface="Cambria Math"/>
                  <a:ea typeface="Cambria Math"/>
                </a:rPr>
                <a:t>𝜂</a:t>
              </a:r>
              <a:r>
                <a:rPr lang="en-GB" sz="1200" b="0" i="0">
                  <a:latin typeface="Cambria Math"/>
                  <a:ea typeface="Cambria Math"/>
                </a:rPr>
                <a:t>_(</a:t>
              </a:r>
              <a:r>
                <a:rPr lang="en-GB" sz="1200" b="0" i="0">
                  <a:latin typeface="Cambria Math"/>
                </a:rPr>
                <a:t>(</a:t>
              </a:r>
              <a:r>
                <a:rPr lang="en-GB" sz="1200" b="0" i="0">
                  <a:latin typeface="Cambria Math"/>
                  <a:ea typeface="Cambria Math"/>
                </a:rPr>
                <a:t>𝛾 ̇_</a:t>
              </a:r>
              <a:r>
                <a:rPr lang="en-GB" sz="1200" b="0" i="0">
                  <a:latin typeface="Cambria Math"/>
                </a:rPr>
                <a:t>𝐶𝐻)) )</a:t>
              </a:r>
              <a:endParaRPr lang="en-GB" sz="1200" b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cdr:txBody>
        </cdr:sp>
      </mc:Fallback>
    </mc:AlternateContent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0.41393</cdr:x>
      <cdr:y>0.65097</cdr:y>
    </cdr:from>
    <cdr:to>
      <cdr:x>0.56473</cdr:x>
      <cdr:y>0.6819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37202" y="2577824"/>
          <a:ext cx="705744" cy="122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b="0">
              <a:latin typeface="Times New Roman" panose="02020603050405020304" pitchFamily="18" charset="0"/>
              <a:cs typeface="Times New Roman" panose="02020603050405020304" pitchFamily="18" charset="0"/>
            </a:rPr>
            <a:t>Newt. limit</a:t>
          </a:r>
        </a:p>
      </cdr:txBody>
    </cdr:sp>
  </cdr:relSizeAnchor>
  <cdr:relSizeAnchor xmlns:cdr="http://schemas.openxmlformats.org/drawingml/2006/chartDrawing">
    <cdr:from>
      <cdr:x>0.00349</cdr:x>
      <cdr:y>0.26153</cdr:y>
    </cdr:from>
    <cdr:to>
      <cdr:x>0.0762</cdr:x>
      <cdr:y>0.724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3" name="TextBox 24"/>
            <cdr:cNvSpPr txBox="1"/>
          </cdr:nvSpPr>
          <cdr:spPr>
            <a:xfrm xmlns:a="http://schemas.openxmlformats.org/drawingml/2006/main" rot="16200000">
              <a:off x="-733167" y="1787267"/>
              <a:ext cx="1835358" cy="336695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type m:val="lin"/>
                        <m:ctrlPr>
                          <a:rPr lang="en-GB" sz="1400" i="1">
                            <a:effectLst/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GB" sz="1400" i="1">
                                <a:effectLst/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acc>
                              <m:accPr>
                                <m:chr m:val="̅"/>
                                <m:ctrlPr>
                                  <a:rPr lang="en-GB" sz="1400" i="1">
                                    <a:effectLst/>
                                    <a:latin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n-GB" sz="1400" b="0" i="1">
                                    <a:effectLst/>
                                    <a:latin typeface="Cambria Math"/>
                                  </a:rPr>
                                  <m:t>𝑁𝑢</m:t>
                                </m:r>
                              </m:e>
                            </m:acc>
                          </m:e>
                          <m:sub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(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𝑁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−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𝑁𝑒𝑤𝑡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.)</m:t>
                            </m:r>
                          </m:sub>
                        </m:sSub>
                      </m:num>
                      <m:den>
                        <m:r>
                          <a:rPr lang="en-GB" sz="1400" b="0" i="1">
                            <a:effectLst/>
                            <a:latin typeface="Cambria Math"/>
                          </a:rPr>
                          <m:t> </m:t>
                        </m:r>
                        <m:sSub>
                          <m:sSubPr>
                            <m:ctrlPr>
                              <a:rPr lang="en-GB" sz="1400" i="1">
                                <a:effectLst/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acc>
                              <m:accPr>
                                <m:chr m:val="̅"/>
                                <m:ctrlPr>
                                  <a:rPr lang="en-GB" sz="1400" i="1">
                                    <a:effectLst/>
                                    <a:latin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n-GB" sz="1400" b="0" i="1">
                                    <a:effectLst/>
                                    <a:latin typeface="Cambria Math"/>
                                  </a:rPr>
                                  <m:t>𝑁𝑢</m:t>
                                </m:r>
                              </m:e>
                            </m:acc>
                          </m:e>
                          <m:sub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(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𝑁𝑒𝑤𝑡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.)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GB" sz="1400">
                <a:effectLst/>
              </a:endParaRPr>
            </a:p>
          </cdr:txBody>
        </cdr:sp>
      </mc:Choice>
      <mc:Fallback xmlns="">
        <cdr:sp macro="" textlink="">
          <cdr:nvSpPr>
            <cdr:cNvPr id="3" name="TextBox 24"/>
            <cdr:cNvSpPr txBox="1"/>
          </cdr:nvSpPr>
          <cdr:spPr>
            <a:xfrm xmlns:a="http://schemas.openxmlformats.org/drawingml/2006/main" rot="16200000">
              <a:off x="-733167" y="1787267"/>
              <a:ext cx="1835358" cy="336695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GB" sz="1400" i="0">
                  <a:effectLst/>
                  <a:latin typeface="Cambria Math"/>
                </a:rPr>
                <a:t>(</a:t>
              </a:r>
              <a:r>
                <a:rPr lang="en-GB" sz="1400" b="0" i="0">
                  <a:effectLst/>
                  <a:latin typeface="Cambria Math"/>
                </a:rPr>
                <a:t>𝑁𝑢) ̅_((𝑁−𝑁𝑒𝑤𝑡.))∕〖 (𝑁𝑢) ̅_((𝑁𝑒𝑤𝑡.)) 〗</a:t>
              </a:r>
              <a:endParaRPr lang="en-GB" sz="1400">
                <a:effectLst/>
              </a:endParaRPr>
            </a:p>
          </cdr:txBody>
        </cdr:sp>
      </mc:Fallback>
    </mc:AlternateContent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0.78793</cdr:x>
      <cdr:y>0.65097</cdr:y>
    </cdr:from>
    <cdr:to>
      <cdr:x>0.93873</cdr:x>
      <cdr:y>0.6819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17670" y="2597422"/>
          <a:ext cx="711517" cy="123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b="0">
              <a:latin typeface="Times New Roman" panose="02020603050405020304" pitchFamily="18" charset="0"/>
              <a:cs typeface="Times New Roman" panose="02020603050405020304" pitchFamily="18" charset="0"/>
            </a:rPr>
            <a:t>Newt. limit</a:t>
          </a:r>
        </a:p>
      </cdr:txBody>
    </cdr:sp>
  </cdr:relSizeAnchor>
  <cdr:relSizeAnchor xmlns:cdr="http://schemas.openxmlformats.org/drawingml/2006/chartDrawing">
    <cdr:from>
      <cdr:x>0.00349</cdr:x>
      <cdr:y>0.26153</cdr:y>
    </cdr:from>
    <cdr:to>
      <cdr:x>0.0762</cdr:x>
      <cdr:y>0.724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3" name="TextBox 24"/>
            <cdr:cNvSpPr txBox="1"/>
          </cdr:nvSpPr>
          <cdr:spPr>
            <a:xfrm xmlns:a="http://schemas.openxmlformats.org/drawingml/2006/main" rot="16200000">
              <a:off x="-733167" y="1787267"/>
              <a:ext cx="1835358" cy="336695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type m:val="lin"/>
                        <m:ctrlPr>
                          <a:rPr lang="en-GB" sz="1400" i="1">
                            <a:effectLst/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GB" sz="1400" i="1">
                                <a:effectLst/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acc>
                              <m:accPr>
                                <m:chr m:val="̅"/>
                                <m:ctrlPr>
                                  <a:rPr lang="en-GB" sz="1400" i="1">
                                    <a:effectLst/>
                                    <a:latin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n-GB" sz="1400" b="0" i="1">
                                    <a:effectLst/>
                                    <a:latin typeface="Cambria Math"/>
                                  </a:rPr>
                                  <m:t>𝑁𝑢</m:t>
                                </m:r>
                              </m:e>
                            </m:acc>
                          </m:e>
                          <m:sub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(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𝑁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−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𝑁𝑒𝑤𝑡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.)</m:t>
                            </m:r>
                          </m:sub>
                        </m:sSub>
                      </m:num>
                      <m:den>
                        <m:r>
                          <a:rPr lang="en-GB" sz="1400" b="0" i="1">
                            <a:effectLst/>
                            <a:latin typeface="Cambria Math"/>
                          </a:rPr>
                          <m:t> </m:t>
                        </m:r>
                        <m:sSub>
                          <m:sSubPr>
                            <m:ctrlPr>
                              <a:rPr lang="en-GB" sz="1400" i="1">
                                <a:effectLst/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acc>
                              <m:accPr>
                                <m:chr m:val="̅"/>
                                <m:ctrlPr>
                                  <a:rPr lang="en-GB" sz="1400" i="1">
                                    <a:effectLst/>
                                    <a:latin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n-GB" sz="1400" b="0" i="1">
                                    <a:effectLst/>
                                    <a:latin typeface="Cambria Math"/>
                                  </a:rPr>
                                  <m:t>𝑁𝑢</m:t>
                                </m:r>
                              </m:e>
                            </m:acc>
                          </m:e>
                          <m:sub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(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𝑁𝑒𝑤𝑡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.)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GB" sz="1400">
                <a:effectLst/>
              </a:endParaRPr>
            </a:p>
          </cdr:txBody>
        </cdr:sp>
      </mc:Choice>
      <mc:Fallback xmlns="">
        <cdr:sp macro="" textlink="">
          <cdr:nvSpPr>
            <cdr:cNvPr id="3" name="TextBox 24"/>
            <cdr:cNvSpPr txBox="1"/>
          </cdr:nvSpPr>
          <cdr:spPr>
            <a:xfrm xmlns:a="http://schemas.openxmlformats.org/drawingml/2006/main" rot="16200000">
              <a:off x="-733167" y="1787267"/>
              <a:ext cx="1835358" cy="336695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GB" sz="1400" i="0">
                  <a:effectLst/>
                  <a:latin typeface="Cambria Math"/>
                </a:rPr>
                <a:t>(</a:t>
              </a:r>
              <a:r>
                <a:rPr lang="en-GB" sz="1400" b="0" i="0">
                  <a:effectLst/>
                  <a:latin typeface="Cambria Math"/>
                </a:rPr>
                <a:t>𝑁𝑢) ̅_((𝑁−𝑁𝑒𝑤𝑡.))∕〖 (𝑁𝑢) ̅_((𝑁𝑒𝑤𝑡.)) 〗</a:t>
              </a:r>
              <a:endParaRPr lang="en-GB" sz="1400">
                <a:effectLst/>
              </a:endParaRPr>
            </a:p>
          </cdr:txBody>
        </cdr:sp>
      </mc:Fallback>
    </mc:AlternateContent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0.41393</cdr:x>
      <cdr:y>0.65097</cdr:y>
    </cdr:from>
    <cdr:to>
      <cdr:x>0.56473</cdr:x>
      <cdr:y>0.6819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37202" y="2577824"/>
          <a:ext cx="705744" cy="122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b="0">
              <a:latin typeface="Times New Roman" panose="02020603050405020304" pitchFamily="18" charset="0"/>
              <a:cs typeface="Times New Roman" panose="02020603050405020304" pitchFamily="18" charset="0"/>
            </a:rPr>
            <a:t>Newt. limit</a:t>
          </a:r>
        </a:p>
      </cdr:txBody>
    </cdr:sp>
  </cdr:relSizeAnchor>
  <cdr:relSizeAnchor xmlns:cdr="http://schemas.openxmlformats.org/drawingml/2006/chartDrawing">
    <cdr:from>
      <cdr:x>0.00349</cdr:x>
      <cdr:y>0.26153</cdr:y>
    </cdr:from>
    <cdr:to>
      <cdr:x>0.0762</cdr:x>
      <cdr:y>0.724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3" name="TextBox 24"/>
            <cdr:cNvSpPr txBox="1"/>
          </cdr:nvSpPr>
          <cdr:spPr>
            <a:xfrm xmlns:a="http://schemas.openxmlformats.org/drawingml/2006/main" rot="16200000">
              <a:off x="-733167" y="1787267"/>
              <a:ext cx="1835358" cy="336695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type m:val="lin"/>
                        <m:ctrlPr>
                          <a:rPr lang="en-GB" sz="1400" i="1">
                            <a:effectLst/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GB" sz="1400" i="1">
                                <a:effectLst/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acc>
                              <m:accPr>
                                <m:chr m:val="̅"/>
                                <m:ctrlPr>
                                  <a:rPr lang="en-GB" sz="1400" i="1">
                                    <a:effectLst/>
                                    <a:latin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n-GB" sz="1400" b="0" i="1">
                                    <a:effectLst/>
                                    <a:latin typeface="Cambria Math"/>
                                  </a:rPr>
                                  <m:t>𝑁𝑢</m:t>
                                </m:r>
                              </m:e>
                            </m:acc>
                          </m:e>
                          <m:sub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(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𝑁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−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𝑁𝑒𝑤𝑡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.)</m:t>
                            </m:r>
                          </m:sub>
                        </m:sSub>
                      </m:num>
                      <m:den>
                        <m:r>
                          <a:rPr lang="en-GB" sz="1400" b="0" i="1">
                            <a:effectLst/>
                            <a:latin typeface="Cambria Math"/>
                          </a:rPr>
                          <m:t> </m:t>
                        </m:r>
                        <m:sSub>
                          <m:sSubPr>
                            <m:ctrlPr>
                              <a:rPr lang="en-GB" sz="1400" i="1">
                                <a:effectLst/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acc>
                              <m:accPr>
                                <m:chr m:val="̅"/>
                                <m:ctrlPr>
                                  <a:rPr lang="en-GB" sz="1400" i="1">
                                    <a:effectLst/>
                                    <a:latin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n-GB" sz="1400" b="0" i="1">
                                    <a:effectLst/>
                                    <a:latin typeface="Cambria Math"/>
                                  </a:rPr>
                                  <m:t>𝑁𝑢</m:t>
                                </m:r>
                              </m:e>
                            </m:acc>
                          </m:e>
                          <m:sub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(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𝑁𝑒𝑤𝑡</m:t>
                            </m:r>
                            <m:r>
                              <a:rPr lang="en-GB" sz="1400" b="0" i="1">
                                <a:effectLst/>
                                <a:latin typeface="Cambria Math"/>
                              </a:rPr>
                              <m:t>.)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GB" sz="1400">
                <a:effectLst/>
              </a:endParaRPr>
            </a:p>
          </cdr:txBody>
        </cdr:sp>
      </mc:Choice>
      <mc:Fallback xmlns="">
        <cdr:sp macro="" textlink="">
          <cdr:nvSpPr>
            <cdr:cNvPr id="3" name="TextBox 24"/>
            <cdr:cNvSpPr txBox="1"/>
          </cdr:nvSpPr>
          <cdr:spPr>
            <a:xfrm xmlns:a="http://schemas.openxmlformats.org/drawingml/2006/main" rot="16200000">
              <a:off x="-733167" y="1787267"/>
              <a:ext cx="1835358" cy="336695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GB" sz="1400" i="0">
                  <a:effectLst/>
                  <a:latin typeface="Cambria Math"/>
                </a:rPr>
                <a:t>(</a:t>
              </a:r>
              <a:r>
                <a:rPr lang="en-GB" sz="1400" b="0" i="0">
                  <a:effectLst/>
                  <a:latin typeface="Cambria Math"/>
                </a:rPr>
                <a:t>𝑁𝑢) ̅_((𝑁−𝑁𝑒𝑤𝑡.))∕〖 (𝑁𝑢) ̅_((𝑁𝑒𝑤𝑡.)) 〗</a:t>
              </a:r>
              <a:endParaRPr lang="en-GB" sz="1400">
                <a:effectLst/>
              </a:endParaRPr>
            </a:p>
          </cdr:txBody>
        </cdr:sp>
      </mc:Fallback>
    </mc:AlternateContent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37"/>
  <sheetViews>
    <sheetView tabSelected="1" topLeftCell="D106" zoomScale="95" zoomScaleNormal="95" workbookViewId="0">
      <selection activeCell="AB140" sqref="AB140"/>
    </sheetView>
  </sheetViews>
  <sheetFormatPr defaultRowHeight="15" x14ac:dyDescent="0.25"/>
  <cols>
    <col min="1" max="1" width="11.28515625" customWidth="1"/>
  </cols>
  <sheetData>
    <row r="2" spans="1:47" ht="15.75" x14ac:dyDescent="0.25">
      <c r="A2" s="18" t="s">
        <v>81</v>
      </c>
      <c r="B2" s="51" t="s">
        <v>82</v>
      </c>
    </row>
    <row r="3" spans="1:47" ht="18.75" x14ac:dyDescent="0.25">
      <c r="H3" s="35"/>
      <c r="I3" s="35"/>
      <c r="J3" s="36" t="s">
        <v>47</v>
      </c>
      <c r="K3" s="35"/>
      <c r="L3" s="35"/>
      <c r="AE3" s="34"/>
      <c r="AF3" s="34"/>
      <c r="AG3" s="34"/>
      <c r="AH3" s="36" t="s">
        <v>48</v>
      </c>
      <c r="AI3" s="34"/>
      <c r="AJ3" s="34"/>
      <c r="AK3" s="34"/>
    </row>
    <row r="5" spans="1:47" ht="15.75" x14ac:dyDescent="0.25">
      <c r="A5" s="1"/>
      <c r="B5" s="3"/>
      <c r="C5" s="4" t="s">
        <v>14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50" t="s">
        <v>68</v>
      </c>
      <c r="Y5" s="37" t="s">
        <v>49</v>
      </c>
      <c r="AN5" s="50" t="s">
        <v>68</v>
      </c>
    </row>
    <row r="6" spans="1:47" ht="17.2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5" t="s">
        <v>43</v>
      </c>
      <c r="Q6" s="26" t="s">
        <v>44</v>
      </c>
      <c r="U6" s="26" t="s">
        <v>44</v>
      </c>
      <c r="V6" s="26" t="s">
        <v>43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25" t="s">
        <v>51</v>
      </c>
      <c r="AO6" s="25" t="s">
        <v>52</v>
      </c>
      <c r="AS6" s="26" t="s">
        <v>44</v>
      </c>
      <c r="AU6" s="26" t="s">
        <v>43</v>
      </c>
    </row>
    <row r="7" spans="1:47" ht="18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15</v>
      </c>
      <c r="F7" s="2" t="s">
        <v>4</v>
      </c>
      <c r="G7" s="2" t="s">
        <v>5</v>
      </c>
      <c r="H7" s="2" t="s">
        <v>18</v>
      </c>
      <c r="I7" s="2" t="s">
        <v>19</v>
      </c>
      <c r="J7" s="2" t="s">
        <v>20</v>
      </c>
      <c r="K7" s="2" t="s">
        <v>6</v>
      </c>
      <c r="L7" s="2" t="s">
        <v>21</v>
      </c>
      <c r="M7" s="2" t="s">
        <v>38</v>
      </c>
      <c r="N7" s="2" t="s">
        <v>7</v>
      </c>
      <c r="O7" s="2" t="s">
        <v>8</v>
      </c>
      <c r="P7" s="2" t="s">
        <v>16</v>
      </c>
      <c r="Q7" s="2" t="s">
        <v>16</v>
      </c>
      <c r="R7" s="2" t="s">
        <v>9</v>
      </c>
      <c r="U7" s="2" t="s">
        <v>46</v>
      </c>
      <c r="V7" s="2" t="s">
        <v>46</v>
      </c>
      <c r="Y7" s="2" t="s">
        <v>0</v>
      </c>
      <c r="Z7" s="2" t="s">
        <v>1</v>
      </c>
      <c r="AA7" s="2" t="s">
        <v>2</v>
      </c>
      <c r="AB7" s="2" t="s">
        <v>3</v>
      </c>
      <c r="AC7" s="2" t="s">
        <v>15</v>
      </c>
      <c r="AD7" s="2" t="s">
        <v>4</v>
      </c>
      <c r="AE7" s="2" t="s">
        <v>5</v>
      </c>
      <c r="AF7" s="2" t="s">
        <v>18</v>
      </c>
      <c r="AG7" s="2" t="s">
        <v>19</v>
      </c>
      <c r="AH7" s="2" t="s">
        <v>20</v>
      </c>
      <c r="AI7" s="2" t="s">
        <v>6</v>
      </c>
      <c r="AJ7" s="2" t="s">
        <v>21</v>
      </c>
      <c r="AK7" s="2" t="s">
        <v>38</v>
      </c>
      <c r="AL7" s="2" t="s">
        <v>7</v>
      </c>
      <c r="AM7" s="2" t="s">
        <v>8</v>
      </c>
      <c r="AN7" s="2" t="s">
        <v>16</v>
      </c>
      <c r="AO7" s="2" t="s">
        <v>16</v>
      </c>
      <c r="AP7" s="2" t="s">
        <v>9</v>
      </c>
      <c r="AS7" s="2" t="s">
        <v>46</v>
      </c>
      <c r="AU7" s="2" t="s">
        <v>46</v>
      </c>
    </row>
    <row r="8" spans="1:47" x14ac:dyDescent="0.25">
      <c r="A8" s="2" t="s">
        <v>10</v>
      </c>
      <c r="B8" s="2"/>
      <c r="C8" s="2" t="s">
        <v>11</v>
      </c>
      <c r="D8" s="2"/>
      <c r="E8" s="2"/>
      <c r="F8" s="2"/>
      <c r="G8" s="5" t="s">
        <v>17</v>
      </c>
      <c r="H8" s="2"/>
      <c r="I8" s="5" t="s">
        <v>12</v>
      </c>
      <c r="J8" s="2"/>
      <c r="K8" s="2"/>
      <c r="L8" s="2"/>
      <c r="N8" s="2"/>
      <c r="O8" s="2"/>
      <c r="P8" s="2" t="s">
        <v>69</v>
      </c>
      <c r="Q8" s="2" t="s">
        <v>70</v>
      </c>
      <c r="R8" s="2" t="s">
        <v>13</v>
      </c>
      <c r="Y8" s="2" t="s">
        <v>10</v>
      </c>
      <c r="Z8" s="2"/>
      <c r="AA8" s="2" t="s">
        <v>11</v>
      </c>
      <c r="AB8" s="2"/>
      <c r="AC8" s="2"/>
      <c r="AD8" s="2"/>
      <c r="AE8" s="5" t="s">
        <v>17</v>
      </c>
      <c r="AF8" s="2"/>
      <c r="AG8" s="5" t="s">
        <v>12</v>
      </c>
      <c r="AH8" s="2"/>
      <c r="AI8" s="2"/>
      <c r="AJ8" s="2"/>
      <c r="AL8" s="2"/>
      <c r="AM8" s="2"/>
      <c r="AN8" s="2" t="s">
        <v>75</v>
      </c>
      <c r="AO8" s="2" t="s">
        <v>76</v>
      </c>
      <c r="AP8" s="2" t="s">
        <v>13</v>
      </c>
    </row>
    <row r="9" spans="1:47" ht="15.75" x14ac:dyDescent="0.25">
      <c r="A9" s="12">
        <v>1.8977544789908207</v>
      </c>
      <c r="B9" s="12">
        <v>0.2566714949666653</v>
      </c>
      <c r="C9" s="12">
        <v>0.169967814776189</v>
      </c>
      <c r="D9" s="12">
        <v>260.12606877619243</v>
      </c>
      <c r="E9" s="12">
        <v>29.023672553174556</v>
      </c>
      <c r="F9" s="12">
        <v>222.0737445246998</v>
      </c>
      <c r="G9" s="12">
        <v>66.766946952586906</v>
      </c>
      <c r="H9" s="12">
        <v>4.6724777222401386</v>
      </c>
      <c r="I9" s="12">
        <v>1.1713499465366124</v>
      </c>
      <c r="J9" s="12">
        <v>8.197329337263401E-2</v>
      </c>
      <c r="K9" s="12">
        <v>3.2224534366454161</v>
      </c>
      <c r="L9" s="12">
        <v>2.4736754554145821</v>
      </c>
      <c r="M9" s="12">
        <f>K9/2.98</f>
        <v>1.0813602136394014</v>
      </c>
      <c r="N9" s="12">
        <v>999.76482182716052</v>
      </c>
      <c r="O9" s="12">
        <v>1.9387498860813326</v>
      </c>
      <c r="P9" s="12">
        <f>R9*2.58</f>
        <v>65.686800000000005</v>
      </c>
      <c r="Q9" s="12">
        <f>R9*1.25</f>
        <v>31.825000000000003</v>
      </c>
      <c r="R9" s="12">
        <v>25.46</v>
      </c>
      <c r="S9" s="13" t="s">
        <v>28</v>
      </c>
      <c r="U9" s="33">
        <f>(0.001075/0.142286)*N9*Q9</f>
        <v>240.38787451856186</v>
      </c>
      <c r="V9" s="33">
        <f>(0.001075/0.142286)*N9*P9</f>
        <v>496.16057300631167</v>
      </c>
      <c r="Y9" s="12">
        <v>0.50167232418481289</v>
      </c>
      <c r="Z9" s="12">
        <v>5.1065790928871715E-2</v>
      </c>
      <c r="AA9" s="12">
        <v>4.9746692167999998E-2</v>
      </c>
      <c r="AB9" s="12">
        <v>1164.7801046444276</v>
      </c>
      <c r="AC9" s="12">
        <v>482.08888006906557</v>
      </c>
      <c r="AD9" s="12">
        <v>1116.2071312944884</v>
      </c>
      <c r="AE9" s="12">
        <v>59.480417301881658</v>
      </c>
      <c r="AF9" s="12">
        <v>14.593692981818336</v>
      </c>
      <c r="AG9" s="12">
        <v>1.0435160930154677</v>
      </c>
      <c r="AH9" s="12">
        <v>0.25602970143540937</v>
      </c>
      <c r="AI9" s="12">
        <v>2.9197910594416583</v>
      </c>
      <c r="AJ9" s="12">
        <v>2.5229969748079042</v>
      </c>
      <c r="AK9" s="12">
        <f t="shared" ref="AK9:AK24" si="0">AI9/2.98</f>
        <v>0.97979565753075781</v>
      </c>
      <c r="AL9" s="12">
        <v>1607.9769996006153</v>
      </c>
      <c r="AM9" s="12">
        <v>0.62037771513741635</v>
      </c>
      <c r="AN9" s="12">
        <f>AP9*2.36</f>
        <v>15.883839964798518</v>
      </c>
      <c r="AO9" s="12">
        <f>AP9*1.25</f>
        <v>8.413050828812775</v>
      </c>
      <c r="AP9" s="12">
        <v>6.7304406630502198</v>
      </c>
      <c r="AQ9" s="13" t="s">
        <v>27</v>
      </c>
      <c r="AS9" s="33">
        <f>(0.001075/0.142286)*AL9*AO9</f>
        <v>102.20676416788703</v>
      </c>
      <c r="AU9" s="33">
        <f>(0.001075/0.142286)*AL9*AN9</f>
        <v>192.96637074897072</v>
      </c>
    </row>
    <row r="10" spans="1:47" ht="15.75" x14ac:dyDescent="0.25">
      <c r="A10" s="12">
        <v>3.2267832323016856</v>
      </c>
      <c r="B10" s="12">
        <v>0.41831629822167554</v>
      </c>
      <c r="C10" s="12">
        <v>0.34018183921554401</v>
      </c>
      <c r="D10" s="12">
        <v>180.08136702383112</v>
      </c>
      <c r="E10" s="12">
        <v>11.81029226989936</v>
      </c>
      <c r="F10" s="12">
        <v>136.2605287967871</v>
      </c>
      <c r="G10" s="12">
        <v>75.330970832107951</v>
      </c>
      <c r="H10" s="12">
        <v>3.1645368025779361</v>
      </c>
      <c r="I10" s="12">
        <v>1.3215959795106658</v>
      </c>
      <c r="J10" s="12">
        <v>5.551818951891116E-2</v>
      </c>
      <c r="K10" s="12">
        <v>3.4676986786789854</v>
      </c>
      <c r="L10" s="12">
        <v>1.2464595121843269</v>
      </c>
      <c r="M10" s="12">
        <f t="shared" ref="M10:M26" si="1">K10/2.98</f>
        <v>1.1636572747244918</v>
      </c>
      <c r="N10" s="12">
        <v>1043.0388197591856</v>
      </c>
      <c r="O10" s="12">
        <v>3.2964883989423104</v>
      </c>
      <c r="P10" s="12">
        <f t="shared" ref="P10:P26" si="2">R10*2.58</f>
        <v>111.68949000000001</v>
      </c>
      <c r="Q10" s="12">
        <f t="shared" ref="Q10:Q26" si="3">R10*1.25</f>
        <v>54.113125000000004</v>
      </c>
      <c r="R10" s="12">
        <v>43.290500000000002</v>
      </c>
      <c r="U10" s="33">
        <f t="shared" ref="U10:U26" si="4">(0.001075/0.142286)*N10*Q10</f>
        <v>426.43160104291621</v>
      </c>
      <c r="V10" s="33">
        <f t="shared" ref="V10:V67" si="5">(0.001075/0.142286)*N10*P10</f>
        <v>880.15482455257904</v>
      </c>
      <c r="Y10" s="12">
        <v>0.765387840081308</v>
      </c>
      <c r="Z10" s="12">
        <v>8.1459871266061301E-2</v>
      </c>
      <c r="AA10" s="12">
        <v>7.8911817470999998E-2</v>
      </c>
      <c r="AB10" s="12">
        <v>793.77780463175952</v>
      </c>
      <c r="AC10" s="12">
        <v>215.40151040873391</v>
      </c>
      <c r="AD10" s="12">
        <v>699.7310346075634</v>
      </c>
      <c r="AE10" s="12">
        <v>64.661037779159884</v>
      </c>
      <c r="AF10" s="12">
        <v>10.327385728447947</v>
      </c>
      <c r="AG10" s="12">
        <v>1.1344041715642086</v>
      </c>
      <c r="AH10" s="12">
        <v>0.18118220576224467</v>
      </c>
      <c r="AI10" s="12">
        <v>3.0637052965367535</v>
      </c>
      <c r="AJ10" s="12">
        <v>1.8361672289925033</v>
      </c>
      <c r="AK10" s="12">
        <f t="shared" si="0"/>
        <v>1.0280890256834743</v>
      </c>
      <c r="AL10" s="12">
        <v>1537.898208517498</v>
      </c>
      <c r="AM10" s="12">
        <v>0.94649343113589746</v>
      </c>
      <c r="AN10" s="12">
        <f t="shared" ref="AN10:AN24" si="6">AP10*2.36</f>
        <v>24.233543244804597</v>
      </c>
      <c r="AO10" s="12">
        <f t="shared" ref="AO10:AO24" si="7">AP10*1.25</f>
        <v>12.835563159324471</v>
      </c>
      <c r="AP10" s="12">
        <v>10.268450527459576</v>
      </c>
      <c r="AS10" s="33">
        <f t="shared" ref="AS10:AS53" si="8">(0.001075/0.142286)*AL10*AO10</f>
        <v>149.1381710578776</v>
      </c>
      <c r="AU10" s="33">
        <f t="shared" ref="AU10:AU53" si="9">(0.001075/0.142286)*AL10*AN10</f>
        <v>281.57286695727288</v>
      </c>
    </row>
    <row r="11" spans="1:47" ht="15.75" x14ac:dyDescent="0.25">
      <c r="A11" s="12">
        <v>4.2804647815287664</v>
      </c>
      <c r="B11" s="12">
        <v>0.54660027814142165</v>
      </c>
      <c r="C11" s="12">
        <v>0.468808789380806</v>
      </c>
      <c r="D11" s="12">
        <v>141.02987664177576</v>
      </c>
      <c r="E11" s="12">
        <v>8.3726756306423553</v>
      </c>
      <c r="F11" s="12">
        <v>104.28095681512335</v>
      </c>
      <c r="G11" s="12">
        <v>77.086969798645015</v>
      </c>
      <c r="H11" s="12">
        <v>2.8822330610340359</v>
      </c>
      <c r="I11" s="12">
        <v>1.3524029789235967</v>
      </c>
      <c r="J11" s="12">
        <v>5.0565492298842732E-2</v>
      </c>
      <c r="K11" s="12">
        <v>4.1133515703966488</v>
      </c>
      <c r="L11" s="12">
        <v>1.257822897497723</v>
      </c>
      <c r="M11" s="12">
        <f t="shared" si="1"/>
        <v>1.38031931892505</v>
      </c>
      <c r="N11" s="12">
        <v>1058.9038960884561</v>
      </c>
      <c r="O11" s="12">
        <v>4.3729316407553034</v>
      </c>
      <c r="P11" s="12">
        <f t="shared" si="2"/>
        <v>148.15908000000002</v>
      </c>
      <c r="Q11" s="12">
        <f t="shared" si="3"/>
        <v>71.782499999999999</v>
      </c>
      <c r="R11" s="12">
        <v>57.426000000000002</v>
      </c>
      <c r="U11" s="33">
        <f t="shared" si="4"/>
        <v>574.27699555853928</v>
      </c>
      <c r="V11" s="33">
        <f t="shared" si="5"/>
        <v>1185.3077188328252</v>
      </c>
      <c r="Y11" s="12">
        <v>1.0236827837044364</v>
      </c>
      <c r="Z11" s="12">
        <v>0.11177373957224396</v>
      </c>
      <c r="AA11" s="12">
        <v>0.1074397772819</v>
      </c>
      <c r="AB11" s="12">
        <v>604.16327449239975</v>
      </c>
      <c r="AC11" s="12">
        <v>123.43073104203147</v>
      </c>
      <c r="AD11" s="12">
        <v>509.95878117827988</v>
      </c>
      <c r="AE11" s="12">
        <v>67.529588502227625</v>
      </c>
      <c r="AF11" s="12">
        <v>8.107555753838362</v>
      </c>
      <c r="AG11" s="12">
        <v>1.1847296228460986</v>
      </c>
      <c r="AH11" s="12">
        <v>0.14223782024277828</v>
      </c>
      <c r="AI11" s="12">
        <v>3.1828024231335181</v>
      </c>
      <c r="AJ11" s="12">
        <v>1.4025541013676162</v>
      </c>
      <c r="AK11" s="12">
        <f t="shared" si="0"/>
        <v>1.0680545044072209</v>
      </c>
      <c r="AL11" s="12">
        <v>1499.0474170743068</v>
      </c>
      <c r="AM11" s="12">
        <v>1.2659059624467388</v>
      </c>
      <c r="AN11" s="12">
        <f t="shared" si="6"/>
        <v>32.41162154500401</v>
      </c>
      <c r="AO11" s="12">
        <f t="shared" si="7"/>
        <v>17.167172428497889</v>
      </c>
      <c r="AP11" s="12">
        <v>13.73373794279831</v>
      </c>
      <c r="AS11" s="33">
        <f t="shared" si="8"/>
        <v>194.42872734467687</v>
      </c>
      <c r="AU11" s="33">
        <f t="shared" si="9"/>
        <v>367.08143722674987</v>
      </c>
    </row>
    <row r="12" spans="1:47" ht="15.75" x14ac:dyDescent="0.25">
      <c r="A12" s="12">
        <v>5.3154101287844737</v>
      </c>
      <c r="B12" s="12">
        <v>0.67862312284016513</v>
      </c>
      <c r="C12" s="12">
        <v>0.61476168880586801</v>
      </c>
      <c r="D12" s="12">
        <v>119.93072874784721</v>
      </c>
      <c r="E12" s="12">
        <v>6.3160002144876151</v>
      </c>
      <c r="F12" s="12">
        <v>83.993601281141594</v>
      </c>
      <c r="G12" s="12">
        <v>81.387765667360839</v>
      </c>
      <c r="H12" s="12">
        <v>2.7357244099905236</v>
      </c>
      <c r="I12" s="12">
        <v>1.4278555380238744</v>
      </c>
      <c r="J12" s="12">
        <v>4.7995165087553048E-2</v>
      </c>
      <c r="K12" s="12">
        <v>5.0014888489022065</v>
      </c>
      <c r="L12" s="12">
        <v>1.2787898389855092</v>
      </c>
      <c r="M12" s="12">
        <f t="shared" si="1"/>
        <v>1.6783519627188612</v>
      </c>
      <c r="N12" s="12">
        <v>1059.1161555380793</v>
      </c>
      <c r="O12" s="12">
        <v>5.4302339400281863</v>
      </c>
      <c r="P12" s="12">
        <f t="shared" si="2"/>
        <v>183.98366999999999</v>
      </c>
      <c r="Q12" s="12">
        <f t="shared" si="3"/>
        <v>89.139375000000001</v>
      </c>
      <c r="R12" s="12">
        <v>71.311499999999995</v>
      </c>
      <c r="U12" s="33">
        <f t="shared" si="4"/>
        <v>713.27905464239075</v>
      </c>
      <c r="V12" s="33">
        <f t="shared" si="5"/>
        <v>1472.2079687818944</v>
      </c>
      <c r="Y12" s="12">
        <v>1.4037324996724652</v>
      </c>
      <c r="Z12" s="12">
        <v>0.1569476414548979</v>
      </c>
      <c r="AA12" s="12">
        <v>0.15056754501082001</v>
      </c>
      <c r="AB12" s="12">
        <v>450.28002435980255</v>
      </c>
      <c r="AC12" s="12">
        <v>67.997912512094857</v>
      </c>
      <c r="AD12" s="12">
        <v>363.17844264247901</v>
      </c>
      <c r="AE12" s="12">
        <v>70.670387817524983</v>
      </c>
      <c r="AF12" s="12">
        <v>6.27613346639904</v>
      </c>
      <c r="AG12" s="12">
        <v>1.2398313652197366</v>
      </c>
      <c r="AH12" s="12">
        <v>0.11010760467366737</v>
      </c>
      <c r="AI12" s="12">
        <v>3.2163505623335209</v>
      </c>
      <c r="AJ12" s="12">
        <v>0.9633958474462001</v>
      </c>
      <c r="AK12" s="12">
        <f t="shared" si="0"/>
        <v>1.0793122692394366</v>
      </c>
      <c r="AL12" s="12">
        <v>1463.9266384448053</v>
      </c>
      <c r="AM12" s="12">
        <v>1.7358828040315102</v>
      </c>
      <c r="AN12" s="12">
        <f t="shared" si="6"/>
        <v>44.444672953435784</v>
      </c>
      <c r="AO12" s="12">
        <f t="shared" si="7"/>
        <v>23.540610674489294</v>
      </c>
      <c r="AP12" s="12">
        <v>18.832488539591434</v>
      </c>
      <c r="AS12" s="33">
        <f t="shared" si="8"/>
        <v>260.36543708106376</v>
      </c>
      <c r="AU12" s="33">
        <f t="shared" si="9"/>
        <v>491.56994520904834</v>
      </c>
    </row>
    <row r="13" spans="1:47" ht="15.75" x14ac:dyDescent="0.25">
      <c r="A13" s="12">
        <v>6.9188775979364383</v>
      </c>
      <c r="B13" s="12">
        <v>0.86928180286604528</v>
      </c>
      <c r="C13" s="12">
        <v>0.82552301577272003</v>
      </c>
      <c r="D13" s="12">
        <v>95.050658035882989</v>
      </c>
      <c r="E13" s="12">
        <v>4.545243327655653</v>
      </c>
      <c r="F13" s="12">
        <v>65.571371460980174</v>
      </c>
      <c r="G13" s="12">
        <v>82.625807381036324</v>
      </c>
      <c r="H13" s="12">
        <v>2.5579905569035835</v>
      </c>
      <c r="I13" s="12">
        <v>1.4495755680883566</v>
      </c>
      <c r="J13" s="12">
        <v>4.4877027314097956E-2</v>
      </c>
      <c r="K13" s="12">
        <v>5.9254389850497535</v>
      </c>
      <c r="L13" s="12">
        <v>1.1729751463759575</v>
      </c>
      <c r="M13" s="12">
        <f t="shared" si="1"/>
        <v>1.9884023439764273</v>
      </c>
      <c r="N13" s="12">
        <v>1076.2434604733076</v>
      </c>
      <c r="O13" s="12">
        <v>7.068339610476472</v>
      </c>
      <c r="P13" s="12">
        <f t="shared" si="2"/>
        <v>239.48334</v>
      </c>
      <c r="Q13" s="12">
        <f t="shared" si="3"/>
        <v>116.02874999999999</v>
      </c>
      <c r="R13" s="12">
        <v>92.822999999999993</v>
      </c>
      <c r="U13" s="33">
        <f t="shared" si="4"/>
        <v>943.45769907420049</v>
      </c>
      <c r="V13" s="33">
        <f t="shared" si="5"/>
        <v>1947.2966908891501</v>
      </c>
      <c r="Y13" s="12">
        <v>1.6386386119052996</v>
      </c>
      <c r="Z13" s="12">
        <v>0.18509672203181102</v>
      </c>
      <c r="AA13" s="12">
        <v>0.186117023712952</v>
      </c>
      <c r="AB13" s="12">
        <v>408.4508011113262</v>
      </c>
      <c r="AC13" s="12">
        <v>52.891660153377352</v>
      </c>
      <c r="AD13" s="12">
        <v>307.947106649484</v>
      </c>
      <c r="AE13" s="12">
        <v>75.60290439697367</v>
      </c>
      <c r="AF13" s="12">
        <v>5.7253424213867481</v>
      </c>
      <c r="AG13" s="12">
        <v>1.3263667438065556</v>
      </c>
      <c r="AH13" s="12">
        <v>0.10044460388397804</v>
      </c>
      <c r="AI13" s="12">
        <v>3.35497246639226</v>
      </c>
      <c r="AJ13" s="12">
        <v>0.85614454049367505</v>
      </c>
      <c r="AK13" s="12">
        <f t="shared" si="0"/>
        <v>1.125829686708812</v>
      </c>
      <c r="AL13" s="12">
        <v>1449.0194289162635</v>
      </c>
      <c r="AM13" s="12">
        <v>2.0263722533261719</v>
      </c>
      <c r="AN13" s="12">
        <f t="shared" si="6"/>
        <v>51.882219163548797</v>
      </c>
      <c r="AO13" s="12">
        <f t="shared" si="7"/>
        <v>27.479988963744066</v>
      </c>
      <c r="AP13" s="12">
        <v>21.983991170995253</v>
      </c>
      <c r="AS13" s="33">
        <f t="shared" si="8"/>
        <v>300.84102271822155</v>
      </c>
      <c r="AU13" s="33">
        <f t="shared" si="9"/>
        <v>567.98785089200237</v>
      </c>
    </row>
    <row r="14" spans="1:47" ht="15.75" x14ac:dyDescent="0.25">
      <c r="A14" s="12">
        <v>7.857247564750959</v>
      </c>
      <c r="B14" s="12">
        <v>0.97610039561451256</v>
      </c>
      <c r="C14" s="12">
        <v>0.970488218399438</v>
      </c>
      <c r="D14" s="12">
        <v>86.645623323503628</v>
      </c>
      <c r="E14" s="12">
        <v>3.9863198715937016</v>
      </c>
      <c r="F14" s="12">
        <v>58.39563251494755</v>
      </c>
      <c r="G14" s="12">
        <v>84.574827204337922</v>
      </c>
      <c r="H14" s="12">
        <v>2.5355913810210624</v>
      </c>
      <c r="I14" s="12">
        <v>1.4837688983217179</v>
      </c>
      <c r="J14" s="12">
        <v>4.4484059316158987E-2</v>
      </c>
      <c r="K14" s="12">
        <v>6.336656592352977</v>
      </c>
      <c r="L14" s="12">
        <v>1.23871520569939</v>
      </c>
      <c r="M14" s="12">
        <f t="shared" si="1"/>
        <v>2.1263948296486501</v>
      </c>
      <c r="N14" s="12">
        <v>1088.4573457816639</v>
      </c>
      <c r="O14" s="12">
        <v>8.0269803020959891</v>
      </c>
      <c r="P14" s="12">
        <f t="shared" si="2"/>
        <v>271.95780000000002</v>
      </c>
      <c r="Q14" s="12">
        <f t="shared" si="3"/>
        <v>131.76249999999999</v>
      </c>
      <c r="R14" s="12">
        <v>105.41</v>
      </c>
      <c r="U14" s="33">
        <f t="shared" si="4"/>
        <v>1083.5514428708602</v>
      </c>
      <c r="V14" s="33">
        <f t="shared" si="5"/>
        <v>2236.4501780854557</v>
      </c>
      <c r="Y14" s="12">
        <v>1.8581152991504479</v>
      </c>
      <c r="Z14" s="12">
        <v>0.21549705649515491</v>
      </c>
      <c r="AA14" s="12">
        <v>0.21037857734881699</v>
      </c>
      <c r="AB14" s="12">
        <v>359.0675984762762</v>
      </c>
      <c r="AC14" s="12">
        <v>41.666716835884515</v>
      </c>
      <c r="AD14" s="12">
        <v>264.50477295165075</v>
      </c>
      <c r="AE14" s="12">
        <v>77.378010554421692</v>
      </c>
      <c r="AF14" s="12">
        <v>5.2733362576228799</v>
      </c>
      <c r="AG14" s="12">
        <v>1.3575089570951173</v>
      </c>
      <c r="AH14" s="12">
        <v>9.2514671186366318E-2</v>
      </c>
      <c r="AI14" s="12">
        <v>3.5200753128864823</v>
      </c>
      <c r="AJ14" s="12">
        <v>0.81026050871042399</v>
      </c>
      <c r="AK14" s="12">
        <f t="shared" si="0"/>
        <v>1.1812333264719739</v>
      </c>
      <c r="AL14" s="12">
        <v>1411.3056136524249</v>
      </c>
      <c r="AM14" s="12">
        <v>2.2977813767621185</v>
      </c>
      <c r="AN14" s="12">
        <f t="shared" si="6"/>
        <v>58.83124227713359</v>
      </c>
      <c r="AO14" s="12">
        <f t="shared" si="7"/>
        <v>31.160615612888556</v>
      </c>
      <c r="AP14" s="12">
        <v>24.928492490310845</v>
      </c>
      <c r="AS14" s="33">
        <f t="shared" si="8"/>
        <v>332.25642803779107</v>
      </c>
      <c r="AU14" s="33">
        <f t="shared" si="9"/>
        <v>627.30013613534959</v>
      </c>
    </row>
    <row r="15" spans="1:47" ht="15.75" x14ac:dyDescent="0.25">
      <c r="A15" s="6">
        <v>0.58867924528302273</v>
      </c>
      <c r="B15" s="6">
        <v>6.4471384211839969E-2</v>
      </c>
      <c r="C15" s="6">
        <v>5.9724720000000002E-2</v>
      </c>
      <c r="D15" s="6">
        <v>944.91652138291568</v>
      </c>
      <c r="E15" s="6">
        <v>311.80691195668493</v>
      </c>
      <c r="F15" s="6">
        <v>884.11317201922475</v>
      </c>
      <c r="G15" s="6">
        <v>60.920076098193256</v>
      </c>
      <c r="H15" s="6">
        <v>12.088327349630021</v>
      </c>
      <c r="I15" s="6">
        <v>1.0687732648805834</v>
      </c>
      <c r="J15" s="6">
        <v>0.21207591841456178</v>
      </c>
      <c r="K15" s="6">
        <v>2.78137041231281</v>
      </c>
      <c r="L15" s="6">
        <v>11.091701086642967</v>
      </c>
      <c r="M15" s="6">
        <f t="shared" si="1"/>
        <v>0.93334577594389601</v>
      </c>
      <c r="N15" s="6">
        <v>1241.2168543209875</v>
      </c>
      <c r="O15" s="6">
        <v>0.60458999028734572</v>
      </c>
      <c r="P15" s="12">
        <f t="shared" si="2"/>
        <v>20.376133963284726</v>
      </c>
      <c r="Q15" s="12">
        <f t="shared" si="3"/>
        <v>9.8721579279480274</v>
      </c>
      <c r="R15" s="6">
        <v>7.8977263423584212</v>
      </c>
      <c r="S15" s="7" t="s">
        <v>25</v>
      </c>
      <c r="U15" s="33">
        <f t="shared" si="4"/>
        <v>92.577628644696063</v>
      </c>
      <c r="V15" s="33">
        <f t="shared" si="5"/>
        <v>191.08022552265265</v>
      </c>
      <c r="Y15" s="10">
        <v>0.70877525075468972</v>
      </c>
      <c r="Z15" s="10">
        <v>7.6105850245047596E-2</v>
      </c>
      <c r="AA15" s="10">
        <v>6.7760666895732402E-2</v>
      </c>
      <c r="AB15" s="10">
        <v>794.84162856918181</v>
      </c>
      <c r="AC15" s="10">
        <v>234.22214815232905</v>
      </c>
      <c r="AD15" s="10">
        <v>748.95687803854651</v>
      </c>
      <c r="AE15" s="10">
        <v>60.492097952415897</v>
      </c>
      <c r="AF15" s="10">
        <v>10.688762527231859</v>
      </c>
      <c r="AG15" s="10">
        <v>1.0612648763581736</v>
      </c>
      <c r="AH15" s="10">
        <v>0.18752214960055894</v>
      </c>
      <c r="AI15" s="10">
        <v>3.0016286808946879</v>
      </c>
      <c r="AJ15" s="10">
        <v>1.9519945408054353</v>
      </c>
      <c r="AK15" s="10">
        <f t="shared" si="0"/>
        <v>1.0072579466089557</v>
      </c>
      <c r="AL15" s="10">
        <v>1524.3344133298308</v>
      </c>
      <c r="AM15" s="10">
        <v>0.87648520640169469</v>
      </c>
      <c r="AN15" s="12">
        <f t="shared" si="6"/>
        <v>22.441087760404393</v>
      </c>
      <c r="AO15" s="12">
        <f t="shared" si="7"/>
        <v>11.886169364620971</v>
      </c>
      <c r="AP15" s="10">
        <v>9.5089354916967768</v>
      </c>
      <c r="AQ15" s="11" t="s">
        <v>28</v>
      </c>
      <c r="AS15" s="33">
        <f t="shared" si="8"/>
        <v>136.88897207417037</v>
      </c>
      <c r="AU15" s="33">
        <f t="shared" si="9"/>
        <v>258.44637927603367</v>
      </c>
    </row>
    <row r="16" spans="1:47" ht="15.75" x14ac:dyDescent="0.25">
      <c r="A16" s="6">
        <v>0.86037735849056363</v>
      </c>
      <c r="B16" s="6">
        <v>9.5884508733469431E-2</v>
      </c>
      <c r="C16" s="6">
        <v>8.8759294099999997E-2</v>
      </c>
      <c r="D16" s="6">
        <v>657.40448471273498</v>
      </c>
      <c r="E16" s="6">
        <v>146.83714434669105</v>
      </c>
      <c r="F16" s="6">
        <v>594.46516181715174</v>
      </c>
      <c r="G16" s="6">
        <v>63.034906055860212</v>
      </c>
      <c r="H16" s="6">
        <v>8.4926825201942417</v>
      </c>
      <c r="I16" s="6">
        <v>1.1058755448396529</v>
      </c>
      <c r="J16" s="6">
        <v>0.14899443017884634</v>
      </c>
      <c r="K16" s="6">
        <v>2.934038848641574</v>
      </c>
      <c r="L16" s="6">
        <v>7.932227094774686</v>
      </c>
      <c r="M16" s="6">
        <f t="shared" si="1"/>
        <v>0.98457679484616578</v>
      </c>
      <c r="N16" s="6">
        <v>1219.7658215484444</v>
      </c>
      <c r="O16" s="6">
        <v>0.88363152426611213</v>
      </c>
      <c r="P16" s="12">
        <f t="shared" si="2"/>
        <v>29.780503484800473</v>
      </c>
      <c r="Q16" s="12">
        <f t="shared" si="3"/>
        <v>14.428538510077749</v>
      </c>
      <c r="R16" s="6">
        <v>11.542830808062199</v>
      </c>
      <c r="U16" s="33">
        <f t="shared" si="4"/>
        <v>132.96737549161534</v>
      </c>
      <c r="V16" s="33">
        <f t="shared" si="5"/>
        <v>274.44466301469407</v>
      </c>
      <c r="Y16" s="10">
        <v>1.7142319685734959</v>
      </c>
      <c r="Z16" s="10">
        <v>0.19302877620652581</v>
      </c>
      <c r="AA16" s="10">
        <v>0.20829627109400001</v>
      </c>
      <c r="AB16" s="10">
        <v>417.69794331879257</v>
      </c>
      <c r="AC16" s="10">
        <v>52.151497784757183</v>
      </c>
      <c r="AD16" s="10">
        <v>295.29275955733368</v>
      </c>
      <c r="AE16" s="10">
        <v>80.627722822809318</v>
      </c>
      <c r="AF16" s="10">
        <v>5.8110062419767816</v>
      </c>
      <c r="AG16" s="10">
        <v>1.4145214530317425</v>
      </c>
      <c r="AH16" s="10">
        <v>0.10194747792941722</v>
      </c>
      <c r="AI16" s="10">
        <v>3.5198545043208718</v>
      </c>
      <c r="AJ16" s="10">
        <v>0.9171809624624766</v>
      </c>
      <c r="AK16" s="10">
        <f t="shared" si="0"/>
        <v>1.1811592296378763</v>
      </c>
      <c r="AL16" s="10">
        <v>1453.5744644814129</v>
      </c>
      <c r="AM16" s="10">
        <v>2.1198524626751474</v>
      </c>
      <c r="AN16" s="12">
        <f t="shared" si="6"/>
        <v>54.275639573316568</v>
      </c>
      <c r="AO16" s="12">
        <f t="shared" si="7"/>
        <v>28.747690451968523</v>
      </c>
      <c r="AP16" s="10">
        <v>22.998152361574817</v>
      </c>
      <c r="AS16" s="33">
        <f t="shared" si="8"/>
        <v>315.70869172183058</v>
      </c>
      <c r="AU16" s="33">
        <f t="shared" si="9"/>
        <v>596.0580099708161</v>
      </c>
    </row>
    <row r="17" spans="1:47" ht="15.75" x14ac:dyDescent="0.25">
      <c r="A17" s="6">
        <v>1.200105</v>
      </c>
      <c r="B17" s="6">
        <v>0.13314051631019624</v>
      </c>
      <c r="C17" s="6">
        <v>0.13126805519599999</v>
      </c>
      <c r="D17" s="6">
        <v>499.79663502323149</v>
      </c>
      <c r="E17" s="6">
        <v>66.053440899559348</v>
      </c>
      <c r="F17" s="6">
        <v>428.11911489962273</v>
      </c>
      <c r="G17" s="6">
        <v>66.543182037091754</v>
      </c>
      <c r="H17" s="6">
        <v>5.6227156018707802</v>
      </c>
      <c r="I17" s="6">
        <v>1.1674242462647677</v>
      </c>
      <c r="J17" s="6">
        <v>9.8644133366154033E-2</v>
      </c>
      <c r="K17" s="6">
        <v>3.0362912996504123</v>
      </c>
      <c r="L17" s="6">
        <v>5.3244452818132464</v>
      </c>
      <c r="M17" s="6">
        <f t="shared" si="1"/>
        <v>1.0188896978692659</v>
      </c>
      <c r="N17" s="6">
        <v>1225.1998746864197</v>
      </c>
      <c r="O17" s="6">
        <v>1.2324334417395806</v>
      </c>
      <c r="P17" s="12">
        <f t="shared" si="2"/>
        <v>41.535965386695501</v>
      </c>
      <c r="Q17" s="12">
        <f t="shared" si="3"/>
        <v>20.124014237740067</v>
      </c>
      <c r="R17" s="6">
        <v>16.099211390192053</v>
      </c>
      <c r="U17" s="33">
        <f t="shared" si="4"/>
        <v>186.28069663520563</v>
      </c>
      <c r="V17" s="33">
        <f t="shared" si="5"/>
        <v>384.48335785506447</v>
      </c>
      <c r="Y17" s="10">
        <v>2.5551589876703469</v>
      </c>
      <c r="Z17" s="10">
        <v>0.29722343652106703</v>
      </c>
      <c r="AA17" s="10">
        <v>0.32520796619476999</v>
      </c>
      <c r="AB17" s="10">
        <v>293.52516491670042</v>
      </c>
      <c r="AC17" s="10">
        <v>25.490303902357006</v>
      </c>
      <c r="AD17" s="10">
        <v>191.77491743979573</v>
      </c>
      <c r="AE17" s="10">
        <v>87.242558221954638</v>
      </c>
      <c r="AF17" s="10">
        <v>4.4563356882357681</v>
      </c>
      <c r="AG17" s="10">
        <v>1.5305711968763971</v>
      </c>
      <c r="AH17" s="10">
        <v>7.8181327863785399E-2</v>
      </c>
      <c r="AI17" s="10">
        <v>3.878991131430463</v>
      </c>
      <c r="AJ17" s="10">
        <v>0.65175943954331728</v>
      </c>
      <c r="AK17" s="10">
        <f t="shared" si="0"/>
        <v>1.3016748763189474</v>
      </c>
      <c r="AL17" s="10">
        <v>1407.098918099781</v>
      </c>
      <c r="AM17" s="10">
        <v>3.1597591060251484</v>
      </c>
      <c r="AN17" s="12">
        <f t="shared" si="6"/>
        <v>80.900887866839653</v>
      </c>
      <c r="AO17" s="12">
        <f t="shared" si="7"/>
        <v>42.850046539639649</v>
      </c>
      <c r="AP17" s="10">
        <v>34.280037231711717</v>
      </c>
      <c r="AS17" s="33">
        <f t="shared" si="8"/>
        <v>455.53549320338004</v>
      </c>
      <c r="AU17" s="33">
        <f t="shared" si="9"/>
        <v>860.05101116798141</v>
      </c>
    </row>
    <row r="18" spans="1:47" ht="15.75" x14ac:dyDescent="0.25">
      <c r="A18" s="6">
        <v>1.6754716981132065</v>
      </c>
      <c r="B18" s="6">
        <v>0.18445067430474238</v>
      </c>
      <c r="C18" s="6">
        <v>0.19068163772302801</v>
      </c>
      <c r="D18" s="6">
        <v>372.4186743810377</v>
      </c>
      <c r="E18" s="6">
        <v>44.887627534970086</v>
      </c>
      <c r="F18" s="6">
        <v>309.02570681756777</v>
      </c>
      <c r="G18" s="6">
        <v>68.692875613260696</v>
      </c>
      <c r="H18" s="6">
        <v>4.9138361518792983</v>
      </c>
      <c r="I18" s="6">
        <v>1.2051381686536964</v>
      </c>
      <c r="J18" s="6">
        <v>8.6207651787356107E-2</v>
      </c>
      <c r="K18" s="6">
        <v>3.0623706354112241</v>
      </c>
      <c r="L18" s="6">
        <v>3.543081885302346</v>
      </c>
      <c r="M18" s="6">
        <f t="shared" si="1"/>
        <v>1.0276411528225584</v>
      </c>
      <c r="N18" s="6">
        <v>1234.7890893827162</v>
      </c>
      <c r="O18" s="6">
        <v>1.7207561262024329</v>
      </c>
      <c r="P18" s="12">
        <f t="shared" si="2"/>
        <v>57.993612049348421</v>
      </c>
      <c r="Q18" s="12">
        <f t="shared" si="3"/>
        <v>28.097680256467257</v>
      </c>
      <c r="R18" s="6">
        <v>22.478144205173805</v>
      </c>
      <c r="U18" s="33">
        <f t="shared" si="4"/>
        <v>262.12566376153427</v>
      </c>
      <c r="V18" s="33">
        <f t="shared" si="5"/>
        <v>541.02737000380682</v>
      </c>
      <c r="Y18" s="10">
        <v>3.3338741077222611</v>
      </c>
      <c r="Z18" s="10">
        <v>0.39729916666092041</v>
      </c>
      <c r="AA18" s="10">
        <v>0.44602207966194701</v>
      </c>
      <c r="AB18" s="10">
        <v>236.47105421585979</v>
      </c>
      <c r="AC18" s="10">
        <v>16.775018475785206</v>
      </c>
      <c r="AD18" s="10">
        <v>143.46871270597785</v>
      </c>
      <c r="AE18" s="10">
        <v>93.949752779390423</v>
      </c>
      <c r="AF18" s="10">
        <v>3.9804342544416196</v>
      </c>
      <c r="AG18" s="10">
        <v>1.648241276831411</v>
      </c>
      <c r="AH18" s="10">
        <v>6.9832179902484554E-2</v>
      </c>
      <c r="AI18" s="10">
        <v>4.4210089565139654</v>
      </c>
      <c r="AJ18" s="10">
        <v>0.62218028835136374</v>
      </c>
      <c r="AK18" s="10">
        <f t="shared" si="0"/>
        <v>1.4835600525214649</v>
      </c>
      <c r="AL18" s="10">
        <v>1373.4766935607788</v>
      </c>
      <c r="AM18" s="10">
        <v>4.1227333097661463</v>
      </c>
      <c r="AN18" s="12">
        <f t="shared" si="6"/>
        <v>105.55639655006694</v>
      </c>
      <c r="AO18" s="12">
        <f t="shared" si="7"/>
        <v>55.909108342196475</v>
      </c>
      <c r="AP18" s="10">
        <v>44.727286673757177</v>
      </c>
      <c r="AS18" s="33">
        <f t="shared" si="8"/>
        <v>580.16316827167975</v>
      </c>
      <c r="AU18" s="33">
        <f t="shared" si="9"/>
        <v>1095.3480616969312</v>
      </c>
    </row>
    <row r="19" spans="1:47" ht="15.75" x14ac:dyDescent="0.25">
      <c r="A19" s="6">
        <v>2.1827135056353804</v>
      </c>
      <c r="B19" s="6">
        <v>0.26603635613160476</v>
      </c>
      <c r="C19" s="6">
        <v>0.231528013719174</v>
      </c>
      <c r="D19" s="6">
        <v>266.44455134172455</v>
      </c>
      <c r="E19" s="6">
        <v>25.711064543556294</v>
      </c>
      <c r="F19" s="6">
        <v>214.25643031963207</v>
      </c>
      <c r="G19" s="6">
        <v>70.883937550072673</v>
      </c>
      <c r="H19" s="6">
        <v>4.1573203386097353</v>
      </c>
      <c r="I19" s="6">
        <v>1.2435778517556608</v>
      </c>
      <c r="J19" s="6">
        <v>7.2935444537012895E-2</v>
      </c>
      <c r="K19" s="6">
        <v>3.1413379867059978</v>
      </c>
      <c r="L19" s="6">
        <v>2.7220921481346392</v>
      </c>
      <c r="M19" s="6">
        <f t="shared" si="1"/>
        <v>1.0541402639953013</v>
      </c>
      <c r="N19" s="6">
        <v>1115.2999414419753</v>
      </c>
      <c r="O19" s="6">
        <v>2.2417075984013985</v>
      </c>
      <c r="P19" s="12">
        <f t="shared" si="2"/>
        <v>75.550927182619986</v>
      </c>
      <c r="Q19" s="12">
        <f t="shared" si="3"/>
        <v>36.604131386928287</v>
      </c>
      <c r="R19" s="6">
        <v>29.283305109542631</v>
      </c>
      <c r="U19" s="33">
        <f t="shared" si="4"/>
        <v>308.43814227544283</v>
      </c>
      <c r="V19" s="33">
        <f t="shared" si="5"/>
        <v>636.61632565651394</v>
      </c>
      <c r="Y19" s="10">
        <v>4.2585983127839047</v>
      </c>
      <c r="Z19" s="10">
        <v>0.51149491907043498</v>
      </c>
      <c r="AA19" s="10">
        <v>0.58712974353199998</v>
      </c>
      <c r="AB19" s="10">
        <v>190.77468628190346</v>
      </c>
      <c r="AC19" s="10">
        <v>11.628381001473267</v>
      </c>
      <c r="AD19" s="10">
        <v>111.438057104436</v>
      </c>
      <c r="AE19" s="10">
        <v>97.58028272044983</v>
      </c>
      <c r="AF19" s="10">
        <v>3.6197988499138427</v>
      </c>
      <c r="AG19" s="10">
        <v>1.7119347845692952</v>
      </c>
      <c r="AH19" s="10">
        <v>6.3505242980944607E-2</v>
      </c>
      <c r="AI19" s="10">
        <v>4.6809721458096574</v>
      </c>
      <c r="AJ19" s="10">
        <v>0.53277942901895747</v>
      </c>
      <c r="AK19" s="10">
        <f t="shared" si="0"/>
        <v>1.5707960220837776</v>
      </c>
      <c r="AL19" s="10">
        <v>1362.7465962019351</v>
      </c>
      <c r="AM19" s="10">
        <v>5.2662651767085729</v>
      </c>
      <c r="AN19" s="12">
        <f t="shared" si="6"/>
        <v>134.83481311139917</v>
      </c>
      <c r="AO19" s="12">
        <f t="shared" si="7"/>
        <v>71.416744232732611</v>
      </c>
      <c r="AP19" s="10">
        <v>57.133395386186095</v>
      </c>
      <c r="AS19" s="33">
        <f t="shared" si="8"/>
        <v>735.29471977990863</v>
      </c>
      <c r="AU19" s="33">
        <f t="shared" si="9"/>
        <v>1388.2364309444677</v>
      </c>
    </row>
    <row r="20" spans="1:47" ht="15.75" x14ac:dyDescent="0.25">
      <c r="A20" s="6">
        <v>2.8419007328890649</v>
      </c>
      <c r="B20" s="6">
        <v>0.35839604015801857</v>
      </c>
      <c r="C20" s="6">
        <v>0.30025423600399997</v>
      </c>
      <c r="D20" s="6">
        <v>203.82999980089465</v>
      </c>
      <c r="E20" s="6">
        <v>15.1555202400857</v>
      </c>
      <c r="F20" s="6">
        <v>159.04193577269552</v>
      </c>
      <c r="G20" s="6">
        <v>73.05186479405036</v>
      </c>
      <c r="H20" s="6">
        <v>3.4068697972272135</v>
      </c>
      <c r="I20" s="6">
        <v>1.281611663053515</v>
      </c>
      <c r="J20" s="6">
        <v>5.976964556538971E-2</v>
      </c>
      <c r="K20" s="6">
        <v>3.3601651427015278</v>
      </c>
      <c r="L20" s="6">
        <v>1.6372054490213974</v>
      </c>
      <c r="M20" s="6">
        <f t="shared" si="1"/>
        <v>1.1275721955374254</v>
      </c>
      <c r="N20" s="6">
        <v>1077.9078528453322</v>
      </c>
      <c r="O20" s="6">
        <v>2.9187112510972564</v>
      </c>
      <c r="P20" s="12">
        <f t="shared" si="2"/>
        <v>98.367575394753999</v>
      </c>
      <c r="Q20" s="12">
        <f t="shared" si="3"/>
        <v>47.658709009086238</v>
      </c>
      <c r="R20" s="6">
        <v>38.12696720726899</v>
      </c>
      <c r="U20" s="33">
        <f t="shared" si="4"/>
        <v>388.12373634557855</v>
      </c>
      <c r="V20" s="33">
        <f t="shared" si="5"/>
        <v>801.08739181727412</v>
      </c>
      <c r="Y20" s="10">
        <v>5.231992212848799</v>
      </c>
      <c r="Z20" s="10">
        <v>0.63218069862389203</v>
      </c>
      <c r="AA20" s="10">
        <v>0.73603713352682998</v>
      </c>
      <c r="AB20" s="10">
        <v>158.44756483836179</v>
      </c>
      <c r="AC20" s="10">
        <v>8.6256226807761092</v>
      </c>
      <c r="AD20" s="10">
        <v>90.16409410169517</v>
      </c>
      <c r="AE20" s="10">
        <v>100.16749223476998</v>
      </c>
      <c r="AF20" s="10">
        <v>3.3874181406305039</v>
      </c>
      <c r="AG20" s="10">
        <v>1.7573244251714031</v>
      </c>
      <c r="AH20" s="10">
        <v>5.9428388432114107E-2</v>
      </c>
      <c r="AI20" s="10">
        <v>5.4277961934642098</v>
      </c>
      <c r="AJ20" s="10">
        <v>0.58828817818309453</v>
      </c>
      <c r="AK20" s="10">
        <f t="shared" si="0"/>
        <v>1.8214081186121509</v>
      </c>
      <c r="AL20" s="10">
        <v>1354.6141539490475</v>
      </c>
      <c r="AM20" s="10">
        <v>6.4699829313848198</v>
      </c>
      <c r="AN20" s="12">
        <f t="shared" si="6"/>
        <v>165.65419896543335</v>
      </c>
      <c r="AO20" s="12">
        <f t="shared" si="7"/>
        <v>87.740571485928683</v>
      </c>
      <c r="AP20" s="10">
        <v>70.192457188742949</v>
      </c>
      <c r="AS20" s="33">
        <f t="shared" si="8"/>
        <v>897.97110405239084</v>
      </c>
      <c r="AU20" s="33">
        <f t="shared" si="9"/>
        <v>1695.369444450914</v>
      </c>
    </row>
    <row r="21" spans="1:47" ht="15.75" x14ac:dyDescent="0.25">
      <c r="A21" s="8">
        <v>0.46606334841628944</v>
      </c>
      <c r="B21" s="8">
        <v>5.0542262971062998E-2</v>
      </c>
      <c r="C21" s="8">
        <v>4.4148444699999997E-2</v>
      </c>
      <c r="D21" s="8">
        <v>1113.5113023722813</v>
      </c>
      <c r="E21" s="8">
        <v>468.87273663125836</v>
      </c>
      <c r="F21" s="8">
        <v>1127.7690520631072</v>
      </c>
      <c r="G21" s="8">
        <v>56.279381065750684</v>
      </c>
      <c r="H21" s="8">
        <v>14.490805314808107</v>
      </c>
      <c r="I21" s="8">
        <v>0.98735756255702956</v>
      </c>
      <c r="J21" s="8">
        <v>0.25422465464575628</v>
      </c>
      <c r="K21" s="8">
        <v>2.706203507041165</v>
      </c>
      <c r="L21" s="8">
        <v>4.1743189748772984</v>
      </c>
      <c r="M21" s="8">
        <f t="shared" si="1"/>
        <v>0.90812198222857887</v>
      </c>
      <c r="N21" s="8">
        <v>1254.4514222222222</v>
      </c>
      <c r="O21" s="8">
        <v>0.47902129999689358</v>
      </c>
      <c r="P21" s="12">
        <f t="shared" si="2"/>
        <v>16.131992589855336</v>
      </c>
      <c r="Q21" s="12">
        <f t="shared" si="3"/>
        <v>7.8158878826818494</v>
      </c>
      <c r="R21" s="8">
        <v>6.2527103061454792</v>
      </c>
      <c r="S21" s="9" t="s">
        <v>26</v>
      </c>
      <c r="U21" s="33">
        <f t="shared" si="4"/>
        <v>74.076160308369438</v>
      </c>
      <c r="V21" s="33">
        <f t="shared" si="5"/>
        <v>152.89319487647452</v>
      </c>
      <c r="Y21" s="10">
        <v>6.5429606851803799</v>
      </c>
      <c r="Z21" s="10">
        <v>0.79640565360412463</v>
      </c>
      <c r="AA21" s="10">
        <v>0.91755416963311298</v>
      </c>
      <c r="AB21" s="10">
        <v>126.29993094619458</v>
      </c>
      <c r="AC21" s="10">
        <v>6.2761571642588949</v>
      </c>
      <c r="AD21" s="10">
        <v>71.571566251504066</v>
      </c>
      <c r="AE21" s="10">
        <v>100.5859790553599</v>
      </c>
      <c r="AF21" s="10">
        <v>3.1685628123684157</v>
      </c>
      <c r="AG21" s="10">
        <v>1.7646662992168403</v>
      </c>
      <c r="AH21" s="10">
        <v>5.5588821269621329E-2</v>
      </c>
      <c r="AI21" s="10">
        <v>6.0312217809563853</v>
      </c>
      <c r="AJ21" s="10">
        <v>0.58125613506668383</v>
      </c>
      <c r="AK21" s="10">
        <f t="shared" si="0"/>
        <v>2.0238999264954312</v>
      </c>
      <c r="AL21" s="10">
        <v>1344.7133876457242</v>
      </c>
      <c r="AM21" s="10">
        <v>8.0911519420608862</v>
      </c>
      <c r="AN21" s="12">
        <f t="shared" si="6"/>
        <v>207.16179747058845</v>
      </c>
      <c r="AO21" s="12">
        <f t="shared" si="7"/>
        <v>109.72552832128626</v>
      </c>
      <c r="AP21" s="10">
        <v>87.780422657029007</v>
      </c>
      <c r="AS21" s="33">
        <f t="shared" si="8"/>
        <v>1114.7659707746632</v>
      </c>
      <c r="AU21" s="33">
        <f t="shared" si="9"/>
        <v>2104.6781528225638</v>
      </c>
    </row>
    <row r="22" spans="1:47" ht="15.75" x14ac:dyDescent="0.25">
      <c r="A22" s="8">
        <v>0.8763731380831935</v>
      </c>
      <c r="B22" s="8">
        <v>9.7740864876430966E-2</v>
      </c>
      <c r="C22" s="8">
        <v>8.5536064572274903E-2</v>
      </c>
      <c r="D22" s="8">
        <v>610.15513865864375</v>
      </c>
      <c r="E22" s="8">
        <v>137.4218260755232</v>
      </c>
      <c r="F22" s="8">
        <v>583.17470458300465</v>
      </c>
      <c r="G22" s="8">
        <v>59.637090961294497</v>
      </c>
      <c r="H22" s="8">
        <v>8.1710473491902729</v>
      </c>
      <c r="I22" s="8">
        <v>1.046264753706921</v>
      </c>
      <c r="J22" s="8">
        <v>0.14335170788053112</v>
      </c>
      <c r="K22" s="8">
        <v>2.9363973474713596</v>
      </c>
      <c r="L22" s="8">
        <v>2.934834338032799</v>
      </c>
      <c r="M22" s="8">
        <f t="shared" si="1"/>
        <v>0.98536823740649648</v>
      </c>
      <c r="N22" s="8">
        <v>1219.7658215484444</v>
      </c>
      <c r="O22" s="8">
        <v>0.90073892597106853</v>
      </c>
      <c r="P22" s="12">
        <f t="shared" si="2"/>
        <v>30.334170274377708</v>
      </c>
      <c r="Q22" s="12">
        <f t="shared" si="3"/>
        <v>14.696787923632611</v>
      </c>
      <c r="R22" s="8">
        <v>11.757430338906088</v>
      </c>
      <c r="U22" s="33">
        <f t="shared" si="4"/>
        <v>135.4394498789583</v>
      </c>
      <c r="V22" s="33">
        <f t="shared" si="5"/>
        <v>279.54702455016997</v>
      </c>
      <c r="Y22" s="10">
        <v>7.7792922534779247</v>
      </c>
      <c r="Z22" s="10">
        <v>0.95249346556199432</v>
      </c>
      <c r="AA22" s="10">
        <v>1.10580405137364</v>
      </c>
      <c r="AB22" s="10">
        <v>107.67577923671807</v>
      </c>
      <c r="AC22" s="10">
        <v>5.0457987626738285</v>
      </c>
      <c r="AD22" s="10">
        <v>59.842930225635314</v>
      </c>
      <c r="AE22" s="10">
        <v>102.56047612226983</v>
      </c>
      <c r="AF22" s="10">
        <v>3.0910714553666714</v>
      </c>
      <c r="AG22" s="10">
        <v>1.7993065986363128</v>
      </c>
      <c r="AH22" s="10">
        <v>5.4229323778362655E-2</v>
      </c>
      <c r="AI22" s="10">
        <v>6.6560340241561819</v>
      </c>
      <c r="AJ22" s="10">
        <v>0.59593885784120537</v>
      </c>
      <c r="AK22" s="10">
        <f t="shared" si="0"/>
        <v>2.2335684644819405</v>
      </c>
      <c r="AL22" s="10">
        <v>1336.8043027340188</v>
      </c>
      <c r="AM22" s="10">
        <v>9.620023511245023</v>
      </c>
      <c r="AN22" s="12">
        <f t="shared" si="6"/>
        <v>246.30625856115515</v>
      </c>
      <c r="AO22" s="12">
        <f t="shared" si="7"/>
        <v>130.45882339044235</v>
      </c>
      <c r="AP22" s="10">
        <v>104.36705871235388</v>
      </c>
      <c r="AS22" s="33">
        <f t="shared" si="8"/>
        <v>1317.6121345094236</v>
      </c>
      <c r="AU22" s="33">
        <f t="shared" si="9"/>
        <v>2487.6517099537919</v>
      </c>
    </row>
    <row r="23" spans="1:47" ht="15.75" x14ac:dyDescent="0.25">
      <c r="A23" s="8">
        <v>1.1346066049681391</v>
      </c>
      <c r="B23" s="8">
        <v>0.125980098611193</v>
      </c>
      <c r="C23" s="8">
        <v>0.119637955327038</v>
      </c>
      <c r="D23" s="8">
        <v>509.15204259723515</v>
      </c>
      <c r="E23" s="8">
        <v>88.571089499498385</v>
      </c>
      <c r="F23" s="8">
        <v>452.45241612261844</v>
      </c>
      <c r="G23" s="8">
        <v>64.143024534490024</v>
      </c>
      <c r="H23" s="8">
        <v>6.6775524362796395</v>
      </c>
      <c r="I23" s="8">
        <v>1.1253162199033337</v>
      </c>
      <c r="J23" s="8">
        <v>0.11715004274174806</v>
      </c>
      <c r="K23" s="8">
        <v>3.0286653230540495</v>
      </c>
      <c r="L23" s="8">
        <v>2.0610348818734767</v>
      </c>
      <c r="M23" s="8">
        <f t="shared" si="1"/>
        <v>1.0163306453201508</v>
      </c>
      <c r="N23" s="8">
        <v>1225.1998746864197</v>
      </c>
      <c r="O23" s="8">
        <v>1.1661520536719894</v>
      </c>
      <c r="P23" s="12">
        <f t="shared" si="2"/>
        <v>39.272483892893938</v>
      </c>
      <c r="Q23" s="12">
        <f t="shared" si="3"/>
        <v>19.027366227177296</v>
      </c>
      <c r="R23" s="8">
        <v>15.221892981741837</v>
      </c>
      <c r="U23" s="33">
        <f t="shared" si="4"/>
        <v>176.12942398364214</v>
      </c>
      <c r="V23" s="33">
        <f t="shared" si="5"/>
        <v>363.53113110223734</v>
      </c>
      <c r="Y23" s="10">
        <v>8.9349147219840912</v>
      </c>
      <c r="Z23" s="10">
        <v>1.1106690560359356</v>
      </c>
      <c r="AA23" s="10">
        <v>1.2796515101747099</v>
      </c>
      <c r="AB23" s="10">
        <v>94.45629605288407</v>
      </c>
      <c r="AC23" s="10">
        <v>4.2526943385182658</v>
      </c>
      <c r="AD23" s="10">
        <v>51.320417806036161</v>
      </c>
      <c r="AE23" s="10">
        <v>104.90968517370762</v>
      </c>
      <c r="AF23" s="10">
        <v>3.071898746436756</v>
      </c>
      <c r="AG23" s="10">
        <v>1.8405207925211862</v>
      </c>
      <c r="AH23" s="10">
        <v>5.3892960463802736E-2</v>
      </c>
      <c r="AI23" s="10">
        <v>7.3802667628824841</v>
      </c>
      <c r="AJ23" s="10">
        <v>0.65511527954870397</v>
      </c>
      <c r="AK23" s="10">
        <f t="shared" si="0"/>
        <v>2.4765995848598941</v>
      </c>
      <c r="AL23" s="10">
        <v>1316.7262441980429</v>
      </c>
      <c r="AM23" s="10">
        <v>11.049088644025217</v>
      </c>
      <c r="AN23" s="12">
        <f t="shared" si="6"/>
        <v>282.89532569636992</v>
      </c>
      <c r="AO23" s="12">
        <f t="shared" si="7"/>
        <v>149.83862589850102</v>
      </c>
      <c r="AP23" s="10">
        <v>119.87090071880083</v>
      </c>
      <c r="AS23" s="33">
        <f t="shared" si="8"/>
        <v>1490.6152745088309</v>
      </c>
      <c r="AU23" s="33">
        <f t="shared" si="9"/>
        <v>2814.2816382726728</v>
      </c>
    </row>
    <row r="24" spans="1:47" ht="15.75" x14ac:dyDescent="0.25">
      <c r="A24" s="8">
        <v>1.3403004323119903</v>
      </c>
      <c r="B24" s="8">
        <v>0.14695040392908751</v>
      </c>
      <c r="C24" s="8">
        <v>0.147539233858</v>
      </c>
      <c r="D24" s="8">
        <v>449.95836675007843</v>
      </c>
      <c r="E24" s="8">
        <v>66.223198711052945</v>
      </c>
      <c r="F24" s="8">
        <v>387.88597020465465</v>
      </c>
      <c r="G24" s="8">
        <v>66.121563745196525</v>
      </c>
      <c r="H24" s="8">
        <v>5.7939060729989738</v>
      </c>
      <c r="I24" s="8">
        <v>1.1600274341262549</v>
      </c>
      <c r="J24" s="8">
        <v>0.10164747496489428</v>
      </c>
      <c r="K24" s="8">
        <v>3.0678226923950498</v>
      </c>
      <c r="L24" s="8">
        <v>1.5832285568451567</v>
      </c>
      <c r="M24" s="8">
        <f t="shared" si="1"/>
        <v>1.0294707021459899</v>
      </c>
      <c r="N24" s="8">
        <v>1240.7804834864196</v>
      </c>
      <c r="O24" s="8">
        <v>1.3775647831011639</v>
      </c>
      <c r="P24" s="12">
        <f t="shared" si="2"/>
        <v>46.392226970236536</v>
      </c>
      <c r="Q24" s="12">
        <f t="shared" si="3"/>
        <v>22.476854152246382</v>
      </c>
      <c r="R24" s="8">
        <v>17.981483321797107</v>
      </c>
      <c r="U24" s="33">
        <f t="shared" si="4"/>
        <v>210.70593810669254</v>
      </c>
      <c r="V24" s="33">
        <f t="shared" si="5"/>
        <v>434.89705625221342</v>
      </c>
      <c r="Y24" s="10">
        <v>9.9108702208897892</v>
      </c>
      <c r="Z24" s="10">
        <v>1.2482229531286353</v>
      </c>
      <c r="AA24" s="10">
        <v>1.4153350218</v>
      </c>
      <c r="AB24" s="10">
        <v>84.909385178715212</v>
      </c>
      <c r="AC24" s="10">
        <v>3.7347618069272244</v>
      </c>
      <c r="AD24" s="10">
        <v>45.664918961096753</v>
      </c>
      <c r="AE24" s="10">
        <v>105.98584351611268</v>
      </c>
      <c r="AF24" s="10">
        <v>3.052698468863738</v>
      </c>
      <c r="AG24" s="10">
        <v>1.8594007634405734</v>
      </c>
      <c r="AH24" s="10">
        <v>5.3556113488837508E-2</v>
      </c>
      <c r="AI24" s="10">
        <v>7.8440007518874886</v>
      </c>
      <c r="AJ24" s="10">
        <v>0.65648945045771767</v>
      </c>
      <c r="AK24" s="10">
        <f t="shared" si="0"/>
        <v>2.6322150174119088</v>
      </c>
      <c r="AL24" s="10">
        <v>1299.5990257538565</v>
      </c>
      <c r="AM24" s="10">
        <v>12.255974121454635</v>
      </c>
      <c r="AN24" s="12">
        <f t="shared" si="6"/>
        <v>313.79581633549952</v>
      </c>
      <c r="AO24" s="12">
        <f t="shared" si="7"/>
        <v>166.20541119465017</v>
      </c>
      <c r="AP24" s="10">
        <v>132.96432895572013</v>
      </c>
      <c r="AS24" s="33">
        <f t="shared" si="8"/>
        <v>1631.9273839193982</v>
      </c>
      <c r="AU24" s="33">
        <f t="shared" si="9"/>
        <v>3081.0789008398237</v>
      </c>
    </row>
    <row r="25" spans="1:47" ht="15.75" x14ac:dyDescent="0.25">
      <c r="A25" s="8">
        <v>1.6356914714090194</v>
      </c>
      <c r="B25" s="8">
        <v>0.18833942873295173</v>
      </c>
      <c r="C25" s="8">
        <v>0.18040721944441401</v>
      </c>
      <c r="D25" s="8">
        <v>369.41987546117093</v>
      </c>
      <c r="E25" s="8">
        <v>45.543322523218798</v>
      </c>
      <c r="F25" s="8">
        <v>302.64507216288121</v>
      </c>
      <c r="G25" s="8">
        <v>69.576328306955105</v>
      </c>
      <c r="H25" s="8">
        <v>5.1226223259872707</v>
      </c>
      <c r="I25" s="8">
        <v>1.2206373387185105</v>
      </c>
      <c r="J25" s="8">
        <v>8.9870567122583692E-2</v>
      </c>
      <c r="K25" s="8">
        <v>3.1184299736499539</v>
      </c>
      <c r="L25" s="8">
        <v>1.2346935619482371</v>
      </c>
      <c r="M25" s="8">
        <f t="shared" si="1"/>
        <v>1.0464530112919308</v>
      </c>
      <c r="N25" s="8">
        <v>1181.4727809481481</v>
      </c>
      <c r="O25" s="8">
        <v>1.6811685743808524</v>
      </c>
      <c r="P25" s="12">
        <f t="shared" si="2"/>
        <v>56.616686949798385</v>
      </c>
      <c r="Q25" s="12">
        <f t="shared" si="3"/>
        <v>27.430565382654258</v>
      </c>
      <c r="R25" s="8">
        <v>21.944452306123406</v>
      </c>
      <c r="U25" s="33">
        <f t="shared" si="4"/>
        <v>244.85263021693186</v>
      </c>
      <c r="V25" s="33">
        <f t="shared" si="5"/>
        <v>505.37582876774735</v>
      </c>
      <c r="AS25" s="33"/>
      <c r="AU25" s="33"/>
    </row>
    <row r="26" spans="1:47" ht="15.75" x14ac:dyDescent="0.25">
      <c r="A26" s="8">
        <v>2.2261882422162529</v>
      </c>
      <c r="B26" s="8">
        <v>0.27217221542393188</v>
      </c>
      <c r="C26" s="8">
        <v>0.23898780208053999</v>
      </c>
      <c r="D26" s="8">
        <v>264.19286769427038</v>
      </c>
      <c r="E26" s="8">
        <v>25.060366324701253</v>
      </c>
      <c r="F26" s="8">
        <v>209.42622637368603</v>
      </c>
      <c r="G26" s="8">
        <v>71.905958099551285</v>
      </c>
      <c r="H26" s="8">
        <v>4.1387736857170827</v>
      </c>
      <c r="I26" s="8">
        <v>1.2615080368342331</v>
      </c>
      <c r="J26" s="8">
        <v>7.2610064661703208E-2</v>
      </c>
      <c r="K26" s="8">
        <v>3.1932689143940176</v>
      </c>
      <c r="L26" s="8">
        <v>0.81272131740875209</v>
      </c>
      <c r="M26" s="8">
        <f t="shared" si="1"/>
        <v>1.0715667497966501</v>
      </c>
      <c r="N26" s="8">
        <v>1112.7091940444445</v>
      </c>
      <c r="O26" s="8">
        <v>2.2880829171568404</v>
      </c>
      <c r="P26" s="12">
        <f t="shared" si="2"/>
        <v>77.055731477468996</v>
      </c>
      <c r="Q26" s="12">
        <f t="shared" si="3"/>
        <v>37.333203235207847</v>
      </c>
      <c r="R26" s="8">
        <v>29.866562588166275</v>
      </c>
      <c r="U26" s="33">
        <f t="shared" si="4"/>
        <v>313.85078903874228</v>
      </c>
      <c r="V26" s="33">
        <f t="shared" si="5"/>
        <v>647.78802857596406</v>
      </c>
      <c r="AS26" s="33"/>
      <c r="AU26" s="33"/>
    </row>
    <row r="27" spans="1:47" ht="15.75" x14ac:dyDescent="0.25">
      <c r="V27" s="33"/>
      <c r="Y27" s="37" t="s">
        <v>50</v>
      </c>
      <c r="AS27" s="33"/>
      <c r="AU27" s="33"/>
    </row>
    <row r="28" spans="1:47" ht="15.75" x14ac:dyDescent="0.25">
      <c r="V28" s="33"/>
      <c r="AN28" s="50" t="s">
        <v>68</v>
      </c>
      <c r="AS28" s="33"/>
      <c r="AU28" s="33"/>
    </row>
    <row r="29" spans="1:47" ht="17.25" x14ac:dyDescent="0.25">
      <c r="V29" s="3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25" t="s">
        <v>51</v>
      </c>
      <c r="AO29" s="25" t="s">
        <v>52</v>
      </c>
      <c r="AS29" s="26" t="s">
        <v>44</v>
      </c>
      <c r="AU29" s="26" t="s">
        <v>43</v>
      </c>
    </row>
    <row r="30" spans="1:47" ht="18" x14ac:dyDescent="0.25">
      <c r="C30" s="4" t="s">
        <v>22</v>
      </c>
      <c r="P30" s="50" t="s">
        <v>68</v>
      </c>
      <c r="V30" s="33"/>
      <c r="Y30" s="2" t="s">
        <v>0</v>
      </c>
      <c r="Z30" s="2" t="s">
        <v>1</v>
      </c>
      <c r="AA30" s="2" t="s">
        <v>2</v>
      </c>
      <c r="AB30" s="2" t="s">
        <v>3</v>
      </c>
      <c r="AC30" s="2" t="s">
        <v>15</v>
      </c>
      <c r="AD30" s="2" t="s">
        <v>4</v>
      </c>
      <c r="AE30" s="2" t="s">
        <v>5</v>
      </c>
      <c r="AF30" s="2" t="s">
        <v>18</v>
      </c>
      <c r="AG30" s="2" t="s">
        <v>19</v>
      </c>
      <c r="AH30" s="2" t="s">
        <v>20</v>
      </c>
      <c r="AI30" s="2" t="s">
        <v>6</v>
      </c>
      <c r="AJ30" s="2" t="s">
        <v>21</v>
      </c>
      <c r="AK30" s="2" t="s">
        <v>38</v>
      </c>
      <c r="AL30" s="2" t="s">
        <v>7</v>
      </c>
      <c r="AM30" s="2" t="s">
        <v>8</v>
      </c>
      <c r="AN30" s="2" t="s">
        <v>16</v>
      </c>
      <c r="AO30" s="2" t="s">
        <v>16</v>
      </c>
      <c r="AP30" s="2" t="s">
        <v>9</v>
      </c>
      <c r="AS30" s="2" t="s">
        <v>46</v>
      </c>
      <c r="AU30" s="2" t="s">
        <v>46</v>
      </c>
    </row>
    <row r="31" spans="1:47" ht="15.75" x14ac:dyDescent="0.25">
      <c r="P31" s="25" t="s">
        <v>43</v>
      </c>
      <c r="Q31" s="26" t="s">
        <v>44</v>
      </c>
      <c r="V31" s="33"/>
      <c r="Y31" s="2" t="s">
        <v>10</v>
      </c>
      <c r="Z31" s="2"/>
      <c r="AA31" s="2" t="s">
        <v>11</v>
      </c>
      <c r="AB31" s="2"/>
      <c r="AC31" s="2"/>
      <c r="AD31" s="2"/>
      <c r="AE31" s="5" t="s">
        <v>17</v>
      </c>
      <c r="AF31" s="2"/>
      <c r="AG31" s="5" t="s">
        <v>12</v>
      </c>
      <c r="AH31" s="2"/>
      <c r="AI31" s="2"/>
      <c r="AJ31" s="2"/>
      <c r="AL31" s="2"/>
      <c r="AM31" s="2"/>
      <c r="AN31" s="2" t="s">
        <v>77</v>
      </c>
      <c r="AO31" s="2" t="s">
        <v>78</v>
      </c>
      <c r="AP31" s="2" t="s">
        <v>13</v>
      </c>
      <c r="AS31" s="33"/>
      <c r="AU31" s="33"/>
    </row>
    <row r="32" spans="1:47" ht="18" x14ac:dyDescent="0.25">
      <c r="A32" s="2" t="s">
        <v>0</v>
      </c>
      <c r="B32" s="2" t="s">
        <v>1</v>
      </c>
      <c r="C32" s="2" t="s">
        <v>2</v>
      </c>
      <c r="D32" s="2" t="s">
        <v>3</v>
      </c>
      <c r="E32" s="2" t="s">
        <v>15</v>
      </c>
      <c r="F32" s="2" t="s">
        <v>4</v>
      </c>
      <c r="G32" s="2" t="s">
        <v>5</v>
      </c>
      <c r="H32" s="2" t="s">
        <v>18</v>
      </c>
      <c r="I32" s="2" t="s">
        <v>19</v>
      </c>
      <c r="J32" s="2" t="s">
        <v>20</v>
      </c>
      <c r="K32" s="2" t="s">
        <v>6</v>
      </c>
      <c r="L32" s="2" t="s">
        <v>21</v>
      </c>
      <c r="M32" s="2" t="s">
        <v>38</v>
      </c>
      <c r="N32" s="2" t="s">
        <v>7</v>
      </c>
      <c r="O32" s="2" t="s">
        <v>8</v>
      </c>
      <c r="P32" s="2" t="s">
        <v>16</v>
      </c>
      <c r="Q32" s="2" t="s">
        <v>16</v>
      </c>
      <c r="R32" s="2" t="s">
        <v>9</v>
      </c>
      <c r="U32" s="26" t="s">
        <v>44</v>
      </c>
      <c r="V32" s="26" t="s">
        <v>43</v>
      </c>
      <c r="Y32" s="12">
        <v>0.32033775889413529</v>
      </c>
      <c r="Z32" s="12">
        <v>2.2166580674613485E-2</v>
      </c>
      <c r="AA32" s="12">
        <v>5.8649994069817003E-2</v>
      </c>
      <c r="AB32" s="12">
        <v>3359.8211765303117</v>
      </c>
      <c r="AC32" s="12">
        <v>2056.4068130400742</v>
      </c>
      <c r="AD32" s="12">
        <v>2571.4385469148997</v>
      </c>
      <c r="AE32" s="12">
        <v>74.475747161833951</v>
      </c>
      <c r="AF32" s="12">
        <v>24.275345337094475</v>
      </c>
      <c r="AG32" s="12">
        <v>1.3065920554707711</v>
      </c>
      <c r="AH32" s="12">
        <v>0.42588325152797324</v>
      </c>
      <c r="AI32" s="12">
        <v>2.9632378980283307</v>
      </c>
      <c r="AJ32" s="12">
        <v>4.2462469767287345</v>
      </c>
      <c r="AK32" s="12">
        <f t="shared" ref="AK32:AK53" si="10">AI32/2.98</f>
        <v>0.99437513356655394</v>
      </c>
      <c r="AL32" s="12">
        <v>2371.1266104929509</v>
      </c>
      <c r="AM32" s="12">
        <v>0.39709986926897889</v>
      </c>
      <c r="AN32" s="12">
        <f>AP32*3.36</f>
        <v>14.44011883075177</v>
      </c>
      <c r="AO32" s="12">
        <f>AP32*2.68</f>
        <v>11.517713829290102</v>
      </c>
      <c r="AP32" s="12">
        <v>4.2976544139142172</v>
      </c>
      <c r="AQ32" s="13" t="s">
        <v>27</v>
      </c>
      <c r="AS32" s="33">
        <f t="shared" si="8"/>
        <v>206.33234881944014</v>
      </c>
      <c r="AU32" s="33">
        <f t="shared" si="9"/>
        <v>258.68533284825332</v>
      </c>
    </row>
    <row r="33" spans="1:47" ht="15.75" x14ac:dyDescent="0.25">
      <c r="A33" s="2" t="s">
        <v>10</v>
      </c>
      <c r="B33" s="2"/>
      <c r="C33" s="2" t="s">
        <v>11</v>
      </c>
      <c r="D33" s="2"/>
      <c r="E33" s="2"/>
      <c r="F33" s="2"/>
      <c r="G33" s="5" t="s">
        <v>17</v>
      </c>
      <c r="H33" s="2"/>
      <c r="I33" s="5" t="s">
        <v>12</v>
      </c>
      <c r="J33" s="2"/>
      <c r="K33" s="2"/>
      <c r="L33" s="2"/>
      <c r="N33" s="2"/>
      <c r="O33" s="2"/>
      <c r="P33" s="2" t="s">
        <v>71</v>
      </c>
      <c r="Q33" s="2" t="s">
        <v>72</v>
      </c>
      <c r="R33" s="2" t="s">
        <v>13</v>
      </c>
      <c r="U33" s="2" t="s">
        <v>46</v>
      </c>
      <c r="V33" s="2" t="s">
        <v>46</v>
      </c>
      <c r="Y33" s="12">
        <v>0.46448681604018394</v>
      </c>
      <c r="Z33" s="12">
        <v>3.4072120606979943E-2</v>
      </c>
      <c r="AA33" s="12">
        <v>9.1312181786770003E-2</v>
      </c>
      <c r="AB33" s="12">
        <v>2487.9771825896623</v>
      </c>
      <c r="AC33" s="12">
        <v>1051.5194076095122</v>
      </c>
      <c r="AD33" s="12">
        <v>1672.9219955955164</v>
      </c>
      <c r="AE33" s="12">
        <v>84.770658632609127</v>
      </c>
      <c r="AF33" s="12">
        <v>18.963026402292193</v>
      </c>
      <c r="AG33" s="12">
        <v>1.4872045374141951</v>
      </c>
      <c r="AH33" s="12">
        <v>0.33268467372442445</v>
      </c>
      <c r="AI33" s="12">
        <v>3.105967030882169</v>
      </c>
      <c r="AJ33" s="12">
        <v>3.0570414400554404</v>
      </c>
      <c r="AK33" s="12">
        <f t="shared" si="10"/>
        <v>1.0422708157322715</v>
      </c>
      <c r="AL33" s="12">
        <v>2236.7608082902002</v>
      </c>
      <c r="AM33" s="12">
        <v>0.57579117292781357</v>
      </c>
      <c r="AN33" s="12">
        <f t="shared" ref="AN33:AN53" si="11">AP33*3.36</f>
        <v>20.938040030286885</v>
      </c>
      <c r="AO33" s="12">
        <f t="shared" ref="AO33:AO53" si="12">AP33*2.68</f>
        <v>16.700579547966921</v>
      </c>
      <c r="AP33" s="12">
        <v>6.2315595328234776</v>
      </c>
      <c r="AS33" s="33">
        <f t="shared" si="8"/>
        <v>282.22623409381225</v>
      </c>
      <c r="AU33" s="33">
        <f t="shared" si="9"/>
        <v>353.83587558030189</v>
      </c>
    </row>
    <row r="34" spans="1:47" ht="15.75" x14ac:dyDescent="0.25">
      <c r="A34" s="14">
        <v>0.4228594299460246</v>
      </c>
      <c r="B34" s="14">
        <v>3.5007514997402574E-2</v>
      </c>
      <c r="C34" s="14">
        <v>8.7446010310000002E-2</v>
      </c>
      <c r="D34" s="14">
        <v>2681.2958049537106</v>
      </c>
      <c r="E34" s="14">
        <v>1161.945727894212</v>
      </c>
      <c r="F34" s="14">
        <v>1628.2218262058643</v>
      </c>
      <c r="G34" s="14">
        <v>93.865503104389632</v>
      </c>
      <c r="H34" s="14">
        <v>21.566697064586112</v>
      </c>
      <c r="I34" s="14">
        <v>1.466648486006088</v>
      </c>
      <c r="J34" s="14">
        <v>0.336979641634158</v>
      </c>
      <c r="K34" s="14">
        <v>2.6076451731191206</v>
      </c>
      <c r="L34" s="14">
        <v>2.6223688074003704</v>
      </c>
      <c r="M34" s="14">
        <f>K34/2.98</f>
        <v>0.87504871581178545</v>
      </c>
      <c r="N34" s="14">
        <v>1641.9906164167901</v>
      </c>
      <c r="O34" s="14">
        <v>0.43428841885034686</v>
      </c>
      <c r="P34" s="14">
        <f>R34*3.46</f>
        <v>19.628877995490477</v>
      </c>
      <c r="Q34" s="14">
        <f>R34*1.99</f>
        <v>11.289441390469957</v>
      </c>
      <c r="R34" s="14">
        <v>5.6730861258642999</v>
      </c>
      <c r="S34" s="15" t="s">
        <v>27</v>
      </c>
      <c r="U34" s="33">
        <f>(0.001075/0.142286)*N34*Q34</f>
        <v>140.05203315729878</v>
      </c>
      <c r="V34" s="33">
        <f t="shared" si="5"/>
        <v>243.50755513781596</v>
      </c>
      <c r="Y34" s="12">
        <v>0.563878525540216</v>
      </c>
      <c r="Z34" s="12">
        <v>4.3255888377378038E-2</v>
      </c>
      <c r="AA34" s="12">
        <v>0.1146732194694</v>
      </c>
      <c r="AB34" s="12">
        <v>2120.0951424457671</v>
      </c>
      <c r="AC34" s="12">
        <v>737.85844492880642</v>
      </c>
      <c r="AD34" s="12">
        <v>1317.7396682438698</v>
      </c>
      <c r="AE34" s="12">
        <v>91.706598831055487</v>
      </c>
      <c r="AF34" s="12">
        <v>16.863649248374756</v>
      </c>
      <c r="AG34" s="12">
        <v>1.6088876987904472</v>
      </c>
      <c r="AH34" s="12">
        <v>0.29585349558552204</v>
      </c>
      <c r="AI34" s="12">
        <v>3.2143678427302294</v>
      </c>
      <c r="AJ34" s="12">
        <v>2.8708783843974581</v>
      </c>
      <c r="AK34" s="12">
        <f t="shared" si="10"/>
        <v>1.0786469270906811</v>
      </c>
      <c r="AL34" s="12">
        <v>2138.8761461065797</v>
      </c>
      <c r="AM34" s="12">
        <v>0.69899998535484464</v>
      </c>
      <c r="AN34" s="12">
        <f t="shared" si="11"/>
        <v>25.418398826972897</v>
      </c>
      <c r="AO34" s="12">
        <f t="shared" si="12"/>
        <v>20.274199064371242</v>
      </c>
      <c r="AP34" s="12">
        <v>7.5649996508847908</v>
      </c>
      <c r="AS34" s="33">
        <f t="shared" si="8"/>
        <v>327.6239462576429</v>
      </c>
      <c r="AU34" s="33">
        <f t="shared" si="9"/>
        <v>410.75241023346274</v>
      </c>
    </row>
    <row r="35" spans="1:47" ht="15.75" x14ac:dyDescent="0.25">
      <c r="A35" s="14">
        <v>0.82236649843832288</v>
      </c>
      <c r="B35" s="14">
        <v>8.2265867530211964E-2</v>
      </c>
      <c r="C35" s="14">
        <v>0.20497084294484999</v>
      </c>
      <c r="D35" s="14">
        <v>1661.7207258161147</v>
      </c>
      <c r="E35" s="14">
        <v>372.89032471370552</v>
      </c>
      <c r="F35" s="14">
        <v>692.8754501867603</v>
      </c>
      <c r="G35" s="14">
        <v>136.70289710219618</v>
      </c>
      <c r="H35" s="14">
        <v>16.127393934993254</v>
      </c>
      <c r="I35" s="14">
        <v>2.1359827672218152</v>
      </c>
      <c r="J35" s="14">
        <v>0.25199053023426959</v>
      </c>
      <c r="K35" s="14">
        <v>3.0288774357630404</v>
      </c>
      <c r="L35" s="14">
        <v>1.8369497893955642</v>
      </c>
      <c r="M35" s="14">
        <f t="shared" ref="M35:M56" si="13">K35/2.98</f>
        <v>1.0164018240815571</v>
      </c>
      <c r="N35" s="14">
        <v>1358.8817382560849</v>
      </c>
      <c r="O35" s="14">
        <v>0.84459331170139151</v>
      </c>
      <c r="P35" s="14">
        <f t="shared" ref="P35:P56" si="14">R35*3.46</f>
        <v>38.17375355087858</v>
      </c>
      <c r="Q35" s="14">
        <f t="shared" ref="Q35:Q56" si="15">R35*1.99</f>
        <v>21.95542473012959</v>
      </c>
      <c r="R35" s="14">
        <v>11.032876748808839</v>
      </c>
      <c r="U35" s="33">
        <f t="shared" ref="U35:U56" si="16">(0.001075/0.142286)*N35*Q35</f>
        <v>225.40824572014336</v>
      </c>
      <c r="V35" s="33">
        <f t="shared" si="5"/>
        <v>391.91584431743513</v>
      </c>
      <c r="Y35" s="12">
        <v>0.72324356542416879</v>
      </c>
      <c r="Z35" s="12">
        <v>6.2180575746870054E-2</v>
      </c>
      <c r="AA35" s="12">
        <v>0.14391708133507999</v>
      </c>
      <c r="AB35" s="12">
        <v>1617.3635159771031</v>
      </c>
      <c r="AC35" s="12">
        <v>441.38493768196059</v>
      </c>
      <c r="AD35" s="12">
        <v>916.68498265504036</v>
      </c>
      <c r="AE35" s="12">
        <v>100.56859461543833</v>
      </c>
      <c r="AF35" s="12">
        <v>14.56713294996168</v>
      </c>
      <c r="AG35" s="12">
        <v>1.7643613090427777</v>
      </c>
      <c r="AH35" s="12">
        <v>0.25556373596423998</v>
      </c>
      <c r="AI35" s="12">
        <v>3.4910218128479555</v>
      </c>
      <c r="AJ35" s="12">
        <v>2.5224786427022634</v>
      </c>
      <c r="AK35" s="12">
        <f t="shared" si="10"/>
        <v>1.1714838298147503</v>
      </c>
      <c r="AL35" s="12">
        <v>1908.4252629684288</v>
      </c>
      <c r="AM35" s="12">
        <v>0.89655345742267301</v>
      </c>
      <c r="AN35" s="12">
        <f t="shared" si="11"/>
        <v>32.602222929807702</v>
      </c>
      <c r="AO35" s="12">
        <f t="shared" si="12"/>
        <v>26.004154003537096</v>
      </c>
      <c r="AP35" s="12">
        <v>9.7030425386332446</v>
      </c>
      <c r="AS35" s="33">
        <f t="shared" si="8"/>
        <v>374.94207635085104</v>
      </c>
      <c r="AU35" s="33">
        <f t="shared" si="9"/>
        <v>470.07663303688787</v>
      </c>
    </row>
    <row r="36" spans="1:47" ht="15.75" x14ac:dyDescent="0.25">
      <c r="A36" s="14">
        <v>1.1831350929228879</v>
      </c>
      <c r="B36" s="14">
        <v>0.14314560820372083</v>
      </c>
      <c r="C36" s="14">
        <v>0.323469481727991</v>
      </c>
      <c r="D36" s="14">
        <v>1266.955640502495</v>
      </c>
      <c r="E36" s="14">
        <v>199.29434926685192</v>
      </c>
      <c r="F36" s="14">
        <v>398.19593989135313</v>
      </c>
      <c r="G36" s="14">
        <v>181.35913572686434</v>
      </c>
      <c r="H36" s="14">
        <v>15.080126989125587</v>
      </c>
      <c r="I36" s="14">
        <v>2.8337364957322553</v>
      </c>
      <c r="J36" s="14">
        <v>0.23562698420508729</v>
      </c>
      <c r="K36" s="14">
        <v>3.3222757232183011</v>
      </c>
      <c r="L36" s="14">
        <v>1.5432195630235739</v>
      </c>
      <c r="M36" s="14">
        <f t="shared" si="13"/>
        <v>1.1148576252410407</v>
      </c>
      <c r="N36" s="14">
        <v>1123.5495818887348</v>
      </c>
      <c r="O36" s="14">
        <v>1.2151127121781948</v>
      </c>
      <c r="P36" s="14">
        <f t="shared" si="14"/>
        <v>54.92041266321295</v>
      </c>
      <c r="Q36" s="14">
        <f t="shared" si="15"/>
        <v>31.587173757165829</v>
      </c>
      <c r="R36" s="14">
        <v>15.872951636766748</v>
      </c>
      <c r="U36" s="33">
        <f t="shared" si="16"/>
        <v>268.13240626627896</v>
      </c>
      <c r="V36" s="33">
        <f t="shared" si="5"/>
        <v>466.20006315644486</v>
      </c>
      <c r="Y36" s="12">
        <v>0.94675513837190672</v>
      </c>
      <c r="Z36" s="12">
        <v>8.3233726233743296E-2</v>
      </c>
      <c r="AA36" s="12">
        <v>0.21201096099960001</v>
      </c>
      <c r="AB36" s="12">
        <v>1390.4245561086227</v>
      </c>
      <c r="AC36" s="12">
        <v>289.17349833247602</v>
      </c>
      <c r="AD36" s="12">
        <v>684.818553478289</v>
      </c>
      <c r="AE36" s="12">
        <v>115.73021685181915</v>
      </c>
      <c r="AF36" s="12">
        <v>12.718133604487981</v>
      </c>
      <c r="AG36" s="12">
        <v>2.0303546816108624</v>
      </c>
      <c r="AH36" s="12">
        <v>0.2231251509559295</v>
      </c>
      <c r="AI36" s="12">
        <v>3.7136765163294529</v>
      </c>
      <c r="AJ36" s="12">
        <v>2.0216291678489564</v>
      </c>
      <c r="AK36" s="12">
        <f t="shared" si="10"/>
        <v>1.2462001732649171</v>
      </c>
      <c r="AL36" s="12">
        <v>1866.3094306084192</v>
      </c>
      <c r="AM36" s="12">
        <v>1.1736248108093423</v>
      </c>
      <c r="AN36" s="12">
        <f t="shared" si="11"/>
        <v>42.677631100719609</v>
      </c>
      <c r="AO36" s="12">
        <f t="shared" si="12"/>
        <v>34.040491473193022</v>
      </c>
      <c r="AP36" s="12">
        <v>12.701675922833218</v>
      </c>
      <c r="AS36" s="33">
        <f t="shared" si="8"/>
        <v>479.98290083625966</v>
      </c>
      <c r="AU36" s="33">
        <f t="shared" si="9"/>
        <v>601.76960701859423</v>
      </c>
    </row>
    <row r="37" spans="1:47" ht="15.75" x14ac:dyDescent="0.25">
      <c r="A37" s="14">
        <v>1.5350794944243056</v>
      </c>
      <c r="B37" s="14">
        <v>0.18435973433281952</v>
      </c>
      <c r="C37" s="14">
        <v>0.44157918497013998</v>
      </c>
      <c r="D37" s="14">
        <v>1027.4096052605166</v>
      </c>
      <c r="E37" s="14">
        <v>127.48514068279934</v>
      </c>
      <c r="F37" s="14">
        <v>309.17814134565566</v>
      </c>
      <c r="G37" s="14">
        <v>189.41296187681581</v>
      </c>
      <c r="H37" s="14">
        <v>12.550574370326164</v>
      </c>
      <c r="I37" s="14">
        <v>2.9595775293252471</v>
      </c>
      <c r="J37" s="14">
        <v>0.19610272453634631</v>
      </c>
      <c r="K37" s="14">
        <v>3.6727916672707375</v>
      </c>
      <c r="L37" s="14">
        <v>1.3311669927866225</v>
      </c>
      <c r="M37" s="14">
        <f t="shared" si="13"/>
        <v>1.2324804252586368</v>
      </c>
      <c r="N37" s="14">
        <v>1131.8808994960486</v>
      </c>
      <c r="O37" s="14">
        <v>1.576569420547669</v>
      </c>
      <c r="P37" s="14">
        <f t="shared" si="14"/>
        <v>71.257458094951446</v>
      </c>
      <c r="Q37" s="14">
        <f t="shared" si="15"/>
        <v>40.983335725131035</v>
      </c>
      <c r="R37" s="14">
        <v>20.594641067905041</v>
      </c>
      <c r="U37" s="33">
        <f t="shared" si="16"/>
        <v>350.47280844762031</v>
      </c>
      <c r="V37" s="33">
        <f t="shared" si="5"/>
        <v>609.36478252701829</v>
      </c>
      <c r="Y37" s="12">
        <v>1.2131068172069188</v>
      </c>
      <c r="Z37" s="12">
        <v>0.10813406991239223</v>
      </c>
      <c r="AA37" s="12">
        <v>0.28154348292346998</v>
      </c>
      <c r="AB37" s="12">
        <v>1124.6356563093832</v>
      </c>
      <c r="AC37" s="12">
        <v>185.47017635462748</v>
      </c>
      <c r="AD37" s="12">
        <v>527.12341305732878</v>
      </c>
      <c r="AE37" s="12">
        <v>121.61143068532796</v>
      </c>
      <c r="AF37" s="12">
        <v>10.641102022124301</v>
      </c>
      <c r="AG37" s="12">
        <v>2.1335338716724204</v>
      </c>
      <c r="AH37" s="12">
        <v>0.18668600038814562</v>
      </c>
      <c r="AI37" s="12">
        <v>3.9346208420779822</v>
      </c>
      <c r="AJ37" s="12">
        <v>1.6587509570745242</v>
      </c>
      <c r="AK37" s="12">
        <f t="shared" si="10"/>
        <v>1.3203425644556988</v>
      </c>
      <c r="AL37" s="12">
        <v>1840.6949109737745</v>
      </c>
      <c r="AM37" s="12">
        <v>1.503801987580784</v>
      </c>
      <c r="AN37" s="12">
        <f t="shared" si="11"/>
        <v>54.684176649472334</v>
      </c>
      <c r="AO37" s="12">
        <f t="shared" si="12"/>
        <v>43.617140898983891</v>
      </c>
      <c r="AP37" s="12">
        <v>16.27505257424772</v>
      </c>
      <c r="AS37" s="33">
        <f t="shared" si="8"/>
        <v>606.57610713833162</v>
      </c>
      <c r="AU37" s="33">
        <f t="shared" si="9"/>
        <v>760.48347760626655</v>
      </c>
    </row>
    <row r="38" spans="1:47" ht="15.75" x14ac:dyDescent="0.25">
      <c r="A38" s="14">
        <v>1.8811602841006094</v>
      </c>
      <c r="B38" s="14">
        <v>0.22566034555959302</v>
      </c>
      <c r="C38" s="14">
        <v>0.56419374207380402</v>
      </c>
      <c r="D38" s="14">
        <v>874.1247788340911</v>
      </c>
      <c r="E38" s="14">
        <v>90.617131255168005</v>
      </c>
      <c r="F38" s="14">
        <v>252.59200883811144</v>
      </c>
      <c r="G38" s="14">
        <v>197.25529965390382</v>
      </c>
      <c r="H38" s="14">
        <v>11.06050182595304</v>
      </c>
      <c r="I38" s="14">
        <v>3.0821140570922472</v>
      </c>
      <c r="J38" s="14">
        <v>0.17282034103051624</v>
      </c>
      <c r="K38" s="14">
        <v>4.4151389430702475</v>
      </c>
      <c r="L38" s="14">
        <v>1.5718515037052867</v>
      </c>
      <c r="M38" s="14">
        <f t="shared" si="13"/>
        <v>1.481590249352432</v>
      </c>
      <c r="N38" s="14">
        <v>1133.1997936084126</v>
      </c>
      <c r="O38" s="14">
        <v>1.9320040361649349</v>
      </c>
      <c r="P38" s="14">
        <f t="shared" si="14"/>
        <v>87.322318225908603</v>
      </c>
      <c r="Q38" s="14">
        <f t="shared" si="15"/>
        <v>50.222951812011011</v>
      </c>
      <c r="R38" s="14">
        <v>25.237664227141213</v>
      </c>
      <c r="U38" s="33">
        <f t="shared" si="16"/>
        <v>429.98669247051248</v>
      </c>
      <c r="V38" s="33">
        <f t="shared" si="5"/>
        <v>747.61505324018765</v>
      </c>
      <c r="Y38" s="38">
        <v>0.52995441103685859</v>
      </c>
      <c r="Z38" s="38">
        <v>3.8369688139091807E-2</v>
      </c>
      <c r="AA38" s="38">
        <v>0.11891018611409999</v>
      </c>
      <c r="AB38" s="38">
        <v>2488.8945259987931</v>
      </c>
      <c r="AC38" s="38">
        <v>920.25644902654562</v>
      </c>
      <c r="AD38" s="38">
        <v>1485.5476487943424</v>
      </c>
      <c r="AE38" s="38">
        <v>95.498106773666422</v>
      </c>
      <c r="AF38" s="38">
        <v>18.489764498898232</v>
      </c>
      <c r="AG38" s="38">
        <v>1.6754053819941477</v>
      </c>
      <c r="AH38" s="38">
        <v>0.32438183331400405</v>
      </c>
      <c r="AI38" s="38">
        <v>3.1710798874607047</v>
      </c>
      <c r="AJ38" s="38">
        <v>2.8166230012557429</v>
      </c>
      <c r="AK38" s="39">
        <f t="shared" si="10"/>
        <v>1.0641207676042632</v>
      </c>
      <c r="AL38" s="38">
        <v>2266.1860373041886</v>
      </c>
      <c r="AM38" s="38">
        <v>0.65694668049045901</v>
      </c>
      <c r="AN38" s="12">
        <f t="shared" si="11"/>
        <v>23.889174653251928</v>
      </c>
      <c r="AO38" s="12">
        <f t="shared" si="12"/>
        <v>19.054460735331897</v>
      </c>
      <c r="AP38" s="38">
        <v>7.1098734087059308</v>
      </c>
      <c r="AQ38" s="40" t="s">
        <v>28</v>
      </c>
      <c r="AS38" s="33">
        <f t="shared" si="8"/>
        <v>326.24098176755132</v>
      </c>
      <c r="AU38" s="33">
        <f t="shared" si="9"/>
        <v>409.01854430558666</v>
      </c>
    </row>
    <row r="39" spans="1:47" ht="15.75" x14ac:dyDescent="0.25">
      <c r="A39" s="14">
        <v>2.4766057571922055</v>
      </c>
      <c r="B39" s="14">
        <v>0.29455735555791546</v>
      </c>
      <c r="C39" s="14">
        <v>0.75354184035543603</v>
      </c>
      <c r="D39" s="14">
        <v>673.58186198398653</v>
      </c>
      <c r="E39" s="14">
        <v>55.647006122155339</v>
      </c>
      <c r="F39" s="14">
        <v>193.51069978217788</v>
      </c>
      <c r="G39" s="14">
        <v>198.40849201777985</v>
      </c>
      <c r="H39" s="14">
        <v>9.1039397130708579</v>
      </c>
      <c r="I39" s="14">
        <v>3.1001326877778101</v>
      </c>
      <c r="J39" s="14">
        <v>0.14224905801673215</v>
      </c>
      <c r="K39" s="14">
        <v>5.3060991473499719</v>
      </c>
      <c r="L39" s="14">
        <v>1.5248024153018775</v>
      </c>
      <c r="M39" s="14">
        <f t="shared" si="13"/>
        <v>1.7805701836744872</v>
      </c>
      <c r="N39" s="14">
        <v>1142.9387057450438</v>
      </c>
      <c r="O39" s="14">
        <v>2.5435431309737084</v>
      </c>
      <c r="P39" s="14">
        <f t="shared" si="14"/>
        <v>114.96253555717145</v>
      </c>
      <c r="Q39" s="14">
        <f t="shared" si="15"/>
        <v>66.12007102854659</v>
      </c>
      <c r="R39" s="14">
        <v>33.226166346003311</v>
      </c>
      <c r="U39" s="33">
        <f t="shared" si="16"/>
        <v>570.95587433424737</v>
      </c>
      <c r="V39" s="33">
        <f t="shared" si="5"/>
        <v>992.71724884246009</v>
      </c>
      <c r="Y39" s="38">
        <v>0.73152213146574718</v>
      </c>
      <c r="Z39" s="38">
        <v>5.4801933591183176E-2</v>
      </c>
      <c r="AA39" s="38">
        <v>0.17536159125275</v>
      </c>
      <c r="AB39" s="38">
        <v>1926.3890208145365</v>
      </c>
      <c r="AC39" s="38">
        <v>513.22031629655316</v>
      </c>
      <c r="AD39" s="38">
        <v>1040.1092856543014</v>
      </c>
      <c r="AE39" s="38">
        <v>105.56984318946262</v>
      </c>
      <c r="AF39" s="38">
        <v>14.71973765284835</v>
      </c>
      <c r="AG39" s="38">
        <v>1.8521025120958354</v>
      </c>
      <c r="AH39" s="38">
        <v>0.25824101145347983</v>
      </c>
      <c r="AI39" s="38">
        <v>3.3566025848192536</v>
      </c>
      <c r="AJ39" s="38">
        <v>2.3142149072422269</v>
      </c>
      <c r="AK39" s="39">
        <f t="shared" si="10"/>
        <v>1.1263767063151857</v>
      </c>
      <c r="AL39" s="38">
        <v>2190.1653566473046</v>
      </c>
      <c r="AM39" s="38">
        <v>0.90681580521518479</v>
      </c>
      <c r="AN39" s="12">
        <f t="shared" si="11"/>
        <v>32.975402406998604</v>
      </c>
      <c r="AO39" s="12">
        <f t="shared" si="12"/>
        <v>26.301809062725077</v>
      </c>
      <c r="AP39" s="38">
        <v>9.8141078592257749</v>
      </c>
      <c r="AS39" s="33">
        <f t="shared" si="8"/>
        <v>435.21997493293458</v>
      </c>
      <c r="AU39" s="33">
        <f t="shared" si="9"/>
        <v>545.64892379651496</v>
      </c>
    </row>
    <row r="40" spans="1:47" ht="15.75" x14ac:dyDescent="0.25">
      <c r="A40" s="14">
        <v>2.968844494616957</v>
      </c>
      <c r="B40" s="14">
        <v>0.3552763095501722</v>
      </c>
      <c r="C40" s="14">
        <v>0.93509951915688105</v>
      </c>
      <c r="D40" s="14">
        <v>581.67406728657318</v>
      </c>
      <c r="E40" s="14">
        <v>42.123775136820846</v>
      </c>
      <c r="F40" s="14">
        <v>160.43850509528681</v>
      </c>
      <c r="G40" s="14">
        <v>206.65501598661226</v>
      </c>
      <c r="H40" s="14">
        <v>8.4809541889099425</v>
      </c>
      <c r="I40" s="14">
        <v>3.2289846247908165</v>
      </c>
      <c r="J40" s="14">
        <v>0.13251490920171785</v>
      </c>
      <c r="K40" s="14">
        <v>6.2031232886296408</v>
      </c>
      <c r="L40" s="14">
        <v>1.7337901000599707</v>
      </c>
      <c r="M40" s="14">
        <f t="shared" si="13"/>
        <v>2.0815849961844433</v>
      </c>
      <c r="N40" s="14">
        <v>1135.9445592006095</v>
      </c>
      <c r="O40" s="14">
        <v>3.0490860320753193</v>
      </c>
      <c r="P40" s="14">
        <f t="shared" si="14"/>
        <v>137.81195888160349</v>
      </c>
      <c r="Q40" s="14">
        <f t="shared" si="15"/>
        <v>79.261791379881785</v>
      </c>
      <c r="R40" s="14">
        <v>39.830045919538584</v>
      </c>
      <c r="U40" s="33">
        <f t="shared" si="16"/>
        <v>680.2480617963522</v>
      </c>
      <c r="V40" s="33">
        <f t="shared" si="5"/>
        <v>1182.742861213758</v>
      </c>
      <c r="Y40" s="38">
        <v>0.9710309111506833</v>
      </c>
      <c r="Z40" s="38">
        <v>7.5947996574040236E-2</v>
      </c>
      <c r="AA40" s="38">
        <v>0.23635886419356</v>
      </c>
      <c r="AB40" s="38">
        <v>1473.568198525059</v>
      </c>
      <c r="AC40" s="38">
        <v>291.36483312489952</v>
      </c>
      <c r="AD40" s="38">
        <v>750.51354309829355</v>
      </c>
      <c r="AE40" s="38">
        <v>111.91455249319581</v>
      </c>
      <c r="AF40" s="38">
        <v>11.659576258396273</v>
      </c>
      <c r="AG40" s="38">
        <v>1.9634132016350143</v>
      </c>
      <c r="AH40" s="38">
        <v>0.20455396944554866</v>
      </c>
      <c r="AI40" s="38">
        <v>3.5352321448940289</v>
      </c>
      <c r="AJ40" s="38">
        <v>1.8540706163881764</v>
      </c>
      <c r="AK40" s="39">
        <f t="shared" si="10"/>
        <v>1.1863195117094056</v>
      </c>
      <c r="AL40" s="38">
        <v>2097.7901914263493</v>
      </c>
      <c r="AM40" s="38">
        <v>1.2037177546762603</v>
      </c>
      <c r="AN40" s="12">
        <f t="shared" si="11"/>
        <v>43.771929334071828</v>
      </c>
      <c r="AO40" s="12">
        <f t="shared" si="12"/>
        <v>34.913324587890628</v>
      </c>
      <c r="AP40" s="38">
        <v>13.02735992085471</v>
      </c>
      <c r="AS40" s="33">
        <f t="shared" si="8"/>
        <v>553.34953622178887</v>
      </c>
      <c r="AU40" s="33">
        <f t="shared" si="9"/>
        <v>693.75165735269047</v>
      </c>
    </row>
    <row r="41" spans="1:47" ht="15.75" x14ac:dyDescent="0.25">
      <c r="A41" s="14">
        <v>3.5884047662794809</v>
      </c>
      <c r="B41" s="14">
        <v>0.426886343608189</v>
      </c>
      <c r="C41" s="14">
        <v>1.1122085057036899</v>
      </c>
      <c r="D41" s="14">
        <v>473.56558227909437</v>
      </c>
      <c r="E41" s="14">
        <v>28.818558170624609</v>
      </c>
      <c r="F41" s="14">
        <v>133.52500227160363</v>
      </c>
      <c r="G41" s="14">
        <v>202.15867987780558</v>
      </c>
      <c r="H41" s="14">
        <v>7.2461683611626331</v>
      </c>
      <c r="I41" s="14">
        <v>3.1587293730907122</v>
      </c>
      <c r="J41" s="14">
        <v>0.11322138064316614</v>
      </c>
      <c r="K41" s="14">
        <v>7.2365610477579105</v>
      </c>
      <c r="L41" s="14">
        <v>1.8002337028236031</v>
      </c>
      <c r="M41" s="14">
        <f t="shared" si="13"/>
        <v>2.4283761905227887</v>
      </c>
      <c r="N41" s="14">
        <v>1142.6812406956881</v>
      </c>
      <c r="O41" s="14">
        <v>3.6853916970504486</v>
      </c>
      <c r="P41" s="14">
        <f t="shared" si="14"/>
        <v>166.57157052102926</v>
      </c>
      <c r="Q41" s="14">
        <f t="shared" si="15"/>
        <v>95.802724085794296</v>
      </c>
      <c r="R41" s="14">
        <v>48.142072404921755</v>
      </c>
      <c r="U41" s="33">
        <f t="shared" si="16"/>
        <v>827.08329555902037</v>
      </c>
      <c r="V41" s="33">
        <f t="shared" si="5"/>
        <v>1438.0443229317639</v>
      </c>
      <c r="Y41" s="38">
        <v>1.2906204011638593</v>
      </c>
      <c r="Z41" s="38">
        <v>0.10500277161931605</v>
      </c>
      <c r="AA41" s="38">
        <v>0.33482174558700001</v>
      </c>
      <c r="AB41" s="38">
        <v>1181.6287819685051</v>
      </c>
      <c r="AC41" s="38">
        <v>183.41340879622672</v>
      </c>
      <c r="AD41" s="38">
        <v>542.84281377496916</v>
      </c>
      <c r="AE41" s="38">
        <v>124.07429713184955</v>
      </c>
      <c r="AF41" s="38">
        <v>10.174520978347669</v>
      </c>
      <c r="AG41" s="38">
        <v>2.1767420549447287</v>
      </c>
      <c r="AH41" s="38">
        <v>0.17850036804118719</v>
      </c>
      <c r="AI41" s="38">
        <v>3.7910185061888644</v>
      </c>
      <c r="AJ41" s="38">
        <v>1.4576325088130098</v>
      </c>
      <c r="AK41" s="39">
        <f t="shared" si="10"/>
        <v>1.2721538611372027</v>
      </c>
      <c r="AL41" s="38">
        <v>2016.7082760702604</v>
      </c>
      <c r="AM41" s="38">
        <v>1.5998900483892611</v>
      </c>
      <c r="AN41" s="12">
        <f t="shared" si="11"/>
        <v>58.178317855928043</v>
      </c>
      <c r="AO41" s="12">
        <f t="shared" si="12"/>
        <v>46.404134480323563</v>
      </c>
      <c r="AP41" s="38">
        <v>17.314975552359538</v>
      </c>
      <c r="AS41" s="33">
        <f t="shared" si="8"/>
        <v>707.04336480132827</v>
      </c>
      <c r="AU41" s="33">
        <f t="shared" si="9"/>
        <v>886.442427512113</v>
      </c>
    </row>
    <row r="42" spans="1:47" ht="15.75" x14ac:dyDescent="0.25">
      <c r="A42" s="14">
        <v>4.1914952633254954</v>
      </c>
      <c r="B42" s="14">
        <v>0.49924782726012867</v>
      </c>
      <c r="C42" s="14">
        <v>1.2860673528</v>
      </c>
      <c r="D42" s="14">
        <v>401.3493123173576</v>
      </c>
      <c r="E42" s="14">
        <v>23.082565285814074</v>
      </c>
      <c r="F42" s="14">
        <v>114.17175376168568</v>
      </c>
      <c r="G42" s="14">
        <v>200.37277214678758</v>
      </c>
      <c r="H42" s="14">
        <v>6.8751407003645166</v>
      </c>
      <c r="I42" s="14">
        <v>3.130824564793556</v>
      </c>
      <c r="J42" s="14">
        <v>0.10742407344319557</v>
      </c>
      <c r="K42" s="14">
        <v>7.9530261748930684</v>
      </c>
      <c r="L42" s="14">
        <v>1.8938839265780705</v>
      </c>
      <c r="M42" s="14">
        <f t="shared" si="13"/>
        <v>2.6688007298298886</v>
      </c>
      <c r="N42" s="14">
        <v>1141.2708654815131</v>
      </c>
      <c r="O42" s="14">
        <v>4.3047824445128251</v>
      </c>
      <c r="P42" s="14">
        <f t="shared" si="14"/>
        <v>194.5666652225166</v>
      </c>
      <c r="Q42" s="14">
        <f t="shared" si="15"/>
        <v>111.90394907306592</v>
      </c>
      <c r="R42" s="14">
        <v>56.233140237721564</v>
      </c>
      <c r="U42" s="33">
        <f t="shared" si="16"/>
        <v>964.89584758952651</v>
      </c>
      <c r="V42" s="33">
        <f t="shared" si="5"/>
        <v>1677.658106864202</v>
      </c>
      <c r="Y42" s="38">
        <v>1.7707185804990646</v>
      </c>
      <c r="Z42" s="38">
        <v>0.14639657796707631</v>
      </c>
      <c r="AA42" s="38">
        <v>0.4698167431361</v>
      </c>
      <c r="AB42" s="38">
        <v>880.83356879113273</v>
      </c>
      <c r="AC42" s="38">
        <v>102.55829412736205</v>
      </c>
      <c r="AD42" s="38">
        <v>389.35336325155737</v>
      </c>
      <c r="AE42" s="38">
        <v>128.95102022954913</v>
      </c>
      <c r="AF42" s="38">
        <v>8.0583279785809356</v>
      </c>
      <c r="AG42" s="38">
        <v>2.2622986005184056</v>
      </c>
      <c r="AH42" s="38">
        <v>0.14137417506282343</v>
      </c>
      <c r="AI42" s="38">
        <v>4.1801458255498662</v>
      </c>
      <c r="AJ42" s="38">
        <v>1.1177864876601535</v>
      </c>
      <c r="AK42" s="39">
        <f t="shared" si="10"/>
        <v>1.4027334985066666</v>
      </c>
      <c r="AL42" s="38">
        <v>1984.5586431162012</v>
      </c>
      <c r="AM42" s="38">
        <v>2.1950335147993187</v>
      </c>
      <c r="AN42" s="12">
        <f t="shared" si="11"/>
        <v>79.820083671986708</v>
      </c>
      <c r="AO42" s="12">
        <f t="shared" si="12"/>
        <v>63.66601911932274</v>
      </c>
      <c r="AP42" s="38">
        <v>23.755977283329379</v>
      </c>
      <c r="AS42" s="33">
        <f t="shared" si="8"/>
        <v>954.5922975890619</v>
      </c>
      <c r="AU42" s="33">
        <f t="shared" si="9"/>
        <v>1196.8022835444954</v>
      </c>
    </row>
    <row r="43" spans="1:47" ht="15.75" x14ac:dyDescent="0.25">
      <c r="A43" s="16">
        <v>0.65887623577450183</v>
      </c>
      <c r="B43" s="16">
        <v>6.7216046669386825E-2</v>
      </c>
      <c r="C43" s="16">
        <v>0.159065683372036</v>
      </c>
      <c r="D43" s="16">
        <v>2008.9335743830441</v>
      </c>
      <c r="E43" s="16">
        <v>562.93084119373918</v>
      </c>
      <c r="F43" s="16">
        <v>848.01178921402311</v>
      </c>
      <c r="G43" s="16">
        <v>135.03257289142877</v>
      </c>
      <c r="H43" s="16">
        <v>19.85583813501983</v>
      </c>
      <c r="I43" s="16">
        <v>2.1098839514285745</v>
      </c>
      <c r="J43" s="16">
        <v>0.31024747085968485</v>
      </c>
      <c r="K43" s="16">
        <v>2.9121824893349331</v>
      </c>
      <c r="L43" s="16">
        <v>2.1062045066610522</v>
      </c>
      <c r="M43" s="16">
        <f t="shared" si="13"/>
        <v>0.977242446085548</v>
      </c>
      <c r="N43" s="16">
        <v>1332.4987567604937</v>
      </c>
      <c r="O43" s="16">
        <v>0.67668425577999081</v>
      </c>
      <c r="P43" s="14">
        <f t="shared" si="14"/>
        <v>30.584634822490617</v>
      </c>
      <c r="Q43" s="14">
        <f t="shared" si="15"/>
        <v>17.59058476784865</v>
      </c>
      <c r="R43" s="16">
        <v>8.8394898330897735</v>
      </c>
      <c r="S43" s="17" t="s">
        <v>28</v>
      </c>
      <c r="U43" s="33">
        <f t="shared" si="16"/>
        <v>177.08973306500314</v>
      </c>
      <c r="V43" s="33">
        <f t="shared" si="5"/>
        <v>307.90476201251801</v>
      </c>
      <c r="Y43" s="38">
        <v>2.305873290614354</v>
      </c>
      <c r="Z43" s="38">
        <v>0.20773727253262383</v>
      </c>
      <c r="AA43" s="38">
        <v>0.59085903994240996</v>
      </c>
      <c r="AB43" s="38">
        <v>653.24705899796652</v>
      </c>
      <c r="AC43" s="38">
        <v>60.496217394414252</v>
      </c>
      <c r="AD43" s="38">
        <v>274.38504080219167</v>
      </c>
      <c r="AE43" s="38">
        <v>135.70376232619557</v>
      </c>
      <c r="AF43" s="38">
        <v>6.9059674216531501</v>
      </c>
      <c r="AG43" s="38">
        <v>2.3807677601086943</v>
      </c>
      <c r="AH43" s="38">
        <v>0.12115732318689737</v>
      </c>
      <c r="AI43" s="38">
        <v>5.1111944982248119</v>
      </c>
      <c r="AJ43" s="38">
        <v>1.0348571033205867</v>
      </c>
      <c r="AK43" s="39">
        <f t="shared" si="10"/>
        <v>1.7151659390016147</v>
      </c>
      <c r="AL43" s="38">
        <v>1821.2364387423715</v>
      </c>
      <c r="AM43" s="38">
        <v>2.8584266351079659</v>
      </c>
      <c r="AN43" s="12">
        <f t="shared" si="11"/>
        <v>103.94367632487509</v>
      </c>
      <c r="AO43" s="12">
        <f t="shared" si="12"/>
        <v>82.907456116269429</v>
      </c>
      <c r="AP43" s="38">
        <v>30.935617953831873</v>
      </c>
      <c r="AS43" s="33">
        <f t="shared" si="8"/>
        <v>1140.7913366850062</v>
      </c>
      <c r="AU43" s="33">
        <f t="shared" si="9"/>
        <v>1430.2458549483656</v>
      </c>
    </row>
    <row r="44" spans="1:47" ht="15.75" x14ac:dyDescent="0.25">
      <c r="A44" s="16">
        <v>1.2266477261245232</v>
      </c>
      <c r="B44" s="16">
        <v>0.13594882924051327</v>
      </c>
      <c r="C44" s="16">
        <v>0.33526047912256801</v>
      </c>
      <c r="D44" s="16">
        <v>1221.6292257216621</v>
      </c>
      <c r="E44" s="16">
        <v>186.73610078096826</v>
      </c>
      <c r="F44" s="16">
        <v>419.27540177016681</v>
      </c>
      <c r="G44" s="16">
        <v>166.0790630028547</v>
      </c>
      <c r="H44" s="16">
        <v>13.432517363158432</v>
      </c>
      <c r="I44" s="16">
        <v>2.5949853594196046</v>
      </c>
      <c r="J44" s="16">
        <v>0.2098830837993505</v>
      </c>
      <c r="K44" s="16">
        <v>3.2572236927329765</v>
      </c>
      <c r="L44" s="16">
        <v>1.2605674756142722</v>
      </c>
      <c r="M44" s="16">
        <f t="shared" si="13"/>
        <v>1.0930280848097236</v>
      </c>
      <c r="N44" s="16">
        <v>1226.5360592437391</v>
      </c>
      <c r="O44" s="16">
        <v>1.2598013990913977</v>
      </c>
      <c r="P44" s="14">
        <f t="shared" si="14"/>
        <v>56.940242677377341</v>
      </c>
      <c r="Q44" s="14">
        <f t="shared" si="15"/>
        <v>32.748867898260379</v>
      </c>
      <c r="R44" s="16">
        <v>16.45671753681426</v>
      </c>
      <c r="U44" s="33">
        <f t="shared" si="16"/>
        <v>303.47499001920806</v>
      </c>
      <c r="V44" s="33">
        <f t="shared" si="5"/>
        <v>527.64998264646226</v>
      </c>
      <c r="Y44" s="38">
        <v>2.9381410848105403</v>
      </c>
      <c r="Z44" s="38">
        <v>0.26795140135465328</v>
      </c>
      <c r="AA44" s="38">
        <v>0.7569208802338</v>
      </c>
      <c r="AB44" s="38">
        <v>515.42994939466405</v>
      </c>
      <c r="AC44" s="38">
        <v>39.534607778608951</v>
      </c>
      <c r="AD44" s="38">
        <v>212.72514236473924</v>
      </c>
      <c r="AE44" s="38">
        <v>138.11017724045826</v>
      </c>
      <c r="AF44" s="38">
        <v>5.9712675235764134</v>
      </c>
      <c r="AG44" s="38">
        <v>2.4229855656220747</v>
      </c>
      <c r="AH44" s="38">
        <v>0.10475907936098972</v>
      </c>
      <c r="AI44" s="38">
        <v>5.6900300835347624</v>
      </c>
      <c r="AJ44" s="38">
        <v>1.0837089862247589</v>
      </c>
      <c r="AK44" s="39">
        <f t="shared" si="10"/>
        <v>1.9094060683002558</v>
      </c>
      <c r="AL44" s="38">
        <v>1799.1274541291177</v>
      </c>
      <c r="AM44" s="38">
        <v>3.6422039184511568</v>
      </c>
      <c r="AN44" s="12">
        <f t="shared" si="11"/>
        <v>132.44491237200469</v>
      </c>
      <c r="AO44" s="12">
        <f t="shared" si="12"/>
        <v>105.64058486814662</v>
      </c>
      <c r="AP44" s="38">
        <v>39.418128682144257</v>
      </c>
      <c r="AS44" s="33">
        <f t="shared" si="8"/>
        <v>1435.9490198932438</v>
      </c>
      <c r="AU44" s="33">
        <f t="shared" si="9"/>
        <v>1800.2942935974995</v>
      </c>
    </row>
    <row r="45" spans="1:47" ht="15.75" x14ac:dyDescent="0.25">
      <c r="A45" s="16">
        <v>1.7434666934765999</v>
      </c>
      <c r="B45" s="16">
        <v>0.2109392255486956</v>
      </c>
      <c r="C45" s="16">
        <v>0.49630958386414598</v>
      </c>
      <c r="D45" s="16">
        <v>895.20421868709218</v>
      </c>
      <c r="E45" s="16">
        <v>99.418372504143804</v>
      </c>
      <c r="F45" s="16">
        <v>270.22001172011261</v>
      </c>
      <c r="G45" s="16">
        <v>188.83368459778035</v>
      </c>
      <c r="H45" s="16">
        <v>11.297768614502536</v>
      </c>
      <c r="I45" s="16">
        <v>2.9505263218403179</v>
      </c>
      <c r="J45" s="16">
        <v>0.17652763460160212</v>
      </c>
      <c r="K45" s="16">
        <v>3.9946261871912592</v>
      </c>
      <c r="L45" s="16">
        <v>1.2456796269013328</v>
      </c>
      <c r="M45" s="16">
        <f t="shared" si="13"/>
        <v>1.3404785863057918</v>
      </c>
      <c r="N45" s="16">
        <v>1123.5495818887348</v>
      </c>
      <c r="O45" s="16">
        <v>1.7905888813330773</v>
      </c>
      <c r="P45" s="14">
        <f t="shared" si="14"/>
        <v>80.930665350945674</v>
      </c>
      <c r="Q45" s="14">
        <f t="shared" si="15"/>
        <v>46.546827759647947</v>
      </c>
      <c r="R45" s="16">
        <v>23.390365708365803</v>
      </c>
      <c r="U45" s="33">
        <f t="shared" si="16"/>
        <v>395.11964657569513</v>
      </c>
      <c r="V45" s="33">
        <f t="shared" si="5"/>
        <v>686.99194831754028</v>
      </c>
      <c r="Y45" s="38">
        <v>3.520100960846678</v>
      </c>
      <c r="Z45" s="38">
        <v>0.32272615423533729</v>
      </c>
      <c r="AA45" s="38">
        <v>0.91952044290061996</v>
      </c>
      <c r="AB45" s="38">
        <v>436.23007695975872</v>
      </c>
      <c r="AC45" s="38">
        <v>29.46879266923516</v>
      </c>
      <c r="AD45" s="38">
        <v>176.62033043170914</v>
      </c>
      <c r="AE45" s="38">
        <v>140.78285509900815</v>
      </c>
      <c r="AF45" s="38">
        <v>5.4808279119462799</v>
      </c>
      <c r="AG45" s="38">
        <v>2.4698746508597922</v>
      </c>
      <c r="AH45" s="38">
        <v>9.6154875648180343E-2</v>
      </c>
      <c r="AI45" s="38">
        <v>6.0674839978739383</v>
      </c>
      <c r="AJ45" s="38">
        <v>1.0492735934589241</v>
      </c>
      <c r="AK45" s="39">
        <f t="shared" si="10"/>
        <v>2.0360684556623956</v>
      </c>
      <c r="AL45" s="38">
        <v>1789.6424576140553</v>
      </c>
      <c r="AM45" s="38">
        <v>4.3636180642313116</v>
      </c>
      <c r="AN45" s="12">
        <f t="shared" si="11"/>
        <v>158.67837855376879</v>
      </c>
      <c r="AO45" s="12">
        <f t="shared" si="12"/>
        <v>126.56489717979179</v>
      </c>
      <c r="AP45" s="38">
        <v>47.225707902907381</v>
      </c>
      <c r="AS45" s="33">
        <f t="shared" si="8"/>
        <v>1711.298772607644</v>
      </c>
      <c r="AU45" s="33">
        <f t="shared" si="9"/>
        <v>2145.5089089409266</v>
      </c>
    </row>
    <row r="46" spans="1:47" ht="15.75" x14ac:dyDescent="0.25">
      <c r="A46" s="16">
        <v>2.345884236246023</v>
      </c>
      <c r="B46" s="16">
        <v>0.28173563397904655</v>
      </c>
      <c r="C46" s="16">
        <v>0.68555175221226705</v>
      </c>
      <c r="D46" s="16">
        <v>683.00496430858561</v>
      </c>
      <c r="E46" s="16">
        <v>58.708539319230852</v>
      </c>
      <c r="F46" s="16">
        <v>202.3173256253387</v>
      </c>
      <c r="G46" s="16">
        <v>192.42683663031542</v>
      </c>
      <c r="H46" s="16">
        <v>9.1514150464805031</v>
      </c>
      <c r="I46" s="16">
        <v>3.0066693223486785</v>
      </c>
      <c r="J46" s="16">
        <v>0.14299086010125786</v>
      </c>
      <c r="K46" s="16">
        <v>4.4859462051613219</v>
      </c>
      <c r="L46" s="16">
        <v>1.0633971124991863</v>
      </c>
      <c r="M46" s="16">
        <f t="shared" si="13"/>
        <v>1.5053510755574906</v>
      </c>
      <c r="N46" s="16">
        <v>1131.8808994960486</v>
      </c>
      <c r="O46" s="16">
        <v>2.4092884859994284</v>
      </c>
      <c r="P46" s="14">
        <f t="shared" si="14"/>
        <v>108.89452192350345</v>
      </c>
      <c r="Q46" s="14">
        <f t="shared" si="15"/>
        <v>62.630086308604589</v>
      </c>
      <c r="R46" s="16">
        <v>31.47240518020331</v>
      </c>
      <c r="U46" s="33">
        <f t="shared" si="16"/>
        <v>535.58701002548332</v>
      </c>
      <c r="V46" s="33">
        <f t="shared" si="5"/>
        <v>931.22163552169457</v>
      </c>
      <c r="Y46" s="38">
        <v>4.1648172887357759</v>
      </c>
      <c r="Z46" s="38">
        <v>0.39692498989463326</v>
      </c>
      <c r="AA46" s="38">
        <v>1.064597045875</v>
      </c>
      <c r="AB46" s="38">
        <v>360.79275324971672</v>
      </c>
      <c r="AC46" s="38">
        <v>21.943823419412986</v>
      </c>
      <c r="AD46" s="38">
        <v>143.60395906322523</v>
      </c>
      <c r="AE46" s="38">
        <v>143.20765993770073</v>
      </c>
      <c r="AF46" s="38">
        <v>5.1373357374502415</v>
      </c>
      <c r="AG46" s="38">
        <v>2.5124150866263286</v>
      </c>
      <c r="AH46" s="38">
        <v>9.0128697148249851E-2</v>
      </c>
      <c r="AI46" s="38">
        <v>6.7159726529731332</v>
      </c>
      <c r="AJ46" s="38">
        <v>1.0549575524879773</v>
      </c>
      <c r="AK46" s="39">
        <f t="shared" si="10"/>
        <v>2.2536820983131318</v>
      </c>
      <c r="AL46" s="38">
        <v>1721.60227789441</v>
      </c>
      <c r="AM46" s="38">
        <v>5.162826906810948</v>
      </c>
      <c r="AN46" s="12">
        <f t="shared" si="11"/>
        <v>187.74076701207468</v>
      </c>
      <c r="AO46" s="12">
        <f t="shared" si="12"/>
        <v>149.74561178344052</v>
      </c>
      <c r="AP46" s="38">
        <v>55.875228277403181</v>
      </c>
      <c r="AS46" s="33">
        <f t="shared" si="8"/>
        <v>1947.7500620397857</v>
      </c>
      <c r="AU46" s="33">
        <f t="shared" si="9"/>
        <v>2441.9553016618211</v>
      </c>
    </row>
    <row r="47" spans="1:47" ht="15.75" x14ac:dyDescent="0.25">
      <c r="A47" s="16">
        <v>2.8431198700665616</v>
      </c>
      <c r="B47" s="16">
        <v>0.34105515503869333</v>
      </c>
      <c r="C47" s="16">
        <v>0.86853271677029997</v>
      </c>
      <c r="D47" s="16">
        <v>589.10486643626552</v>
      </c>
      <c r="E47" s="16">
        <v>43.636315056188117</v>
      </c>
      <c r="F47" s="16">
        <v>167.12839304109988</v>
      </c>
      <c r="G47" s="16">
        <v>200.91725155646927</v>
      </c>
      <c r="H47" s="16">
        <v>8.4109009349414876</v>
      </c>
      <c r="I47" s="16">
        <v>3.1393320555698323</v>
      </c>
      <c r="J47" s="16">
        <v>0.13142032710846074</v>
      </c>
      <c r="K47" s="16">
        <v>5.9140284214588092</v>
      </c>
      <c r="L47" s="16">
        <v>1.4297122637308539</v>
      </c>
      <c r="M47" s="16">
        <f t="shared" si="13"/>
        <v>1.9845732957915467</v>
      </c>
      <c r="N47" s="16">
        <v>1133.1997936084126</v>
      </c>
      <c r="O47" s="16">
        <v>2.919963338953603</v>
      </c>
      <c r="P47" s="14">
        <f t="shared" si="14"/>
        <v>131.9758981447209</v>
      </c>
      <c r="Q47" s="14">
        <f t="shared" si="15"/>
        <v>75.905213094796125</v>
      </c>
      <c r="R47" s="16">
        <v>38.143323163214134</v>
      </c>
      <c r="U47" s="33">
        <f t="shared" si="16"/>
        <v>649.86685056005138</v>
      </c>
      <c r="V47" s="33">
        <f t="shared" si="5"/>
        <v>1129.9192477074259</v>
      </c>
      <c r="Y47" s="38">
        <v>4.5854563371773436</v>
      </c>
      <c r="Z47" s="38">
        <v>0.44100906903207443</v>
      </c>
      <c r="AA47" s="38">
        <v>1.1752865360074001</v>
      </c>
      <c r="AB47" s="38">
        <v>328.58148828325847</v>
      </c>
      <c r="AC47" s="38">
        <v>18.734123918625823</v>
      </c>
      <c r="AD47" s="38">
        <v>129.24904271266678</v>
      </c>
      <c r="AE47" s="38">
        <v>144.90741624897328</v>
      </c>
      <c r="AF47" s="38">
        <v>4.9525573632478217</v>
      </c>
      <c r="AG47" s="38">
        <v>2.5422353727890048</v>
      </c>
      <c r="AH47" s="38">
        <v>8.6886971285049505E-2</v>
      </c>
      <c r="AI47" s="38">
        <v>6.9724841850010204</v>
      </c>
      <c r="AJ47" s="38">
        <v>1.1069221930150051</v>
      </c>
      <c r="AK47" s="39">
        <f t="shared" si="10"/>
        <v>2.3397597936245034</v>
      </c>
      <c r="AL47" s="38">
        <v>1706.0052344335711</v>
      </c>
      <c r="AM47" s="38">
        <v>5.684263130009275</v>
      </c>
      <c r="AN47" s="12">
        <f t="shared" si="11"/>
        <v>206.7022464995988</v>
      </c>
      <c r="AO47" s="12">
        <f t="shared" si="12"/>
        <v>164.86964899372762</v>
      </c>
      <c r="AP47" s="38">
        <v>61.518525743928215</v>
      </c>
      <c r="AS47" s="33">
        <f t="shared" si="8"/>
        <v>2125.0412584246815</v>
      </c>
      <c r="AU47" s="33">
        <f t="shared" si="9"/>
        <v>2664.2308314578095</v>
      </c>
    </row>
    <row r="48" spans="1:47" ht="15.75" x14ac:dyDescent="0.25">
      <c r="A48" s="16">
        <v>3.4228776366660845</v>
      </c>
      <c r="B48" s="16">
        <v>0.40710306116616274</v>
      </c>
      <c r="C48" s="16">
        <v>0.987316100463</v>
      </c>
      <c r="D48" s="16">
        <v>462.03006879535985</v>
      </c>
      <c r="E48" s="16">
        <v>30.483937024397342</v>
      </c>
      <c r="F48" s="16">
        <v>140.01368556827171</v>
      </c>
      <c r="G48" s="16">
        <v>188.09385535740375</v>
      </c>
      <c r="H48" s="16">
        <v>7.1782665067691749</v>
      </c>
      <c r="I48" s="16">
        <v>2.9389664899594337</v>
      </c>
      <c r="J48" s="16">
        <v>0.11216041416826836</v>
      </c>
      <c r="K48" s="16">
        <v>6.6048689032942987</v>
      </c>
      <c r="L48" s="16">
        <v>1.3916381572751892</v>
      </c>
      <c r="M48" s="16">
        <f t="shared" si="13"/>
        <v>2.2163989608370129</v>
      </c>
      <c r="N48" s="16">
        <v>1142.9387057450438</v>
      </c>
      <c r="O48" s="16">
        <v>3.515390722008187</v>
      </c>
      <c r="P48" s="14">
        <f t="shared" si="14"/>
        <v>158.88790166554259</v>
      </c>
      <c r="Q48" s="14">
        <f t="shared" si="15"/>
        <v>91.383504137118422</v>
      </c>
      <c r="R48" s="16">
        <v>45.921358862873582</v>
      </c>
      <c r="U48" s="33">
        <f t="shared" si="16"/>
        <v>789.10908129256825</v>
      </c>
      <c r="V48" s="33">
        <f t="shared" si="5"/>
        <v>1372.0188046594403</v>
      </c>
      <c r="Y48" s="41">
        <v>2.1866225513280342</v>
      </c>
      <c r="Z48" s="41">
        <v>0.20777894364320071</v>
      </c>
      <c r="AA48" s="41">
        <v>0.52109500365999994</v>
      </c>
      <c r="AB48" s="41">
        <v>640.66901399277754</v>
      </c>
      <c r="AC48" s="41">
        <v>62.204347366759343</v>
      </c>
      <c r="AD48" s="41">
        <v>274.33001150434546</v>
      </c>
      <c r="AE48" s="41">
        <v>133.11753095235028</v>
      </c>
      <c r="AF48" s="41">
        <v>7.0902887077001715</v>
      </c>
      <c r="AG48" s="41">
        <v>2.3353952798657942</v>
      </c>
      <c r="AH48" s="41">
        <v>0.12439102995965214</v>
      </c>
      <c r="AI48" s="41">
        <v>5.22280163099086</v>
      </c>
      <c r="AJ48" s="41">
        <v>1.3732890226964323</v>
      </c>
      <c r="AK48" s="42">
        <f t="shared" si="10"/>
        <v>1.7526179969767988</v>
      </c>
      <c r="AL48" s="41">
        <v>1726.7028517274298</v>
      </c>
      <c r="AM48" s="41">
        <v>2.710600000045329</v>
      </c>
      <c r="AN48" s="12">
        <f t="shared" si="11"/>
        <v>98.568116316295104</v>
      </c>
      <c r="AO48" s="12">
        <f t="shared" si="12"/>
        <v>78.61980706180681</v>
      </c>
      <c r="AP48" s="42">
        <v>29.335748903659258</v>
      </c>
      <c r="AQ48" s="43" t="s">
        <v>40</v>
      </c>
      <c r="AS48" s="33">
        <f t="shared" si="8"/>
        <v>1025.6421814870985</v>
      </c>
      <c r="AU48" s="33">
        <f t="shared" si="9"/>
        <v>1285.8797499241236</v>
      </c>
    </row>
    <row r="49" spans="1:47" ht="15.75" x14ac:dyDescent="0.25">
      <c r="A49" s="16">
        <v>4.4283214643518471</v>
      </c>
      <c r="B49" s="16">
        <v>0.52992930758393397</v>
      </c>
      <c r="C49" s="16">
        <v>1.3186584429999999</v>
      </c>
      <c r="D49" s="16">
        <v>368.68104406033075</v>
      </c>
      <c r="E49" s="16">
        <v>20.862818316992332</v>
      </c>
      <c r="F49" s="16">
        <v>107.56151657260801</v>
      </c>
      <c r="G49" s="16">
        <v>195.37489039821293</v>
      </c>
      <c r="H49" s="16">
        <v>6.6245462414183169</v>
      </c>
      <c r="I49" s="16">
        <v>3.052732662472077</v>
      </c>
      <c r="J49" s="16">
        <v>0.1035085350221612</v>
      </c>
      <c r="K49" s="16">
        <v>8.0736841833239623</v>
      </c>
      <c r="L49" s="16">
        <v>1.542362298149758</v>
      </c>
      <c r="M49" s="16">
        <f t="shared" si="13"/>
        <v>2.7092899944040143</v>
      </c>
      <c r="N49" s="16">
        <v>1135.9445592006095</v>
      </c>
      <c r="O49" s="16">
        <v>4.5480095528670059</v>
      </c>
      <c r="P49" s="14">
        <f t="shared" si="14"/>
        <v>205.55999368317106</v>
      </c>
      <c r="Q49" s="14">
        <f t="shared" si="15"/>
        <v>118.22670156922266</v>
      </c>
      <c r="R49" s="16">
        <v>59.410402798604352</v>
      </c>
      <c r="U49" s="33">
        <f t="shared" si="16"/>
        <v>1014.656408780745</v>
      </c>
      <c r="V49" s="33">
        <f t="shared" si="5"/>
        <v>1764.1764695383808</v>
      </c>
      <c r="Y49" s="41">
        <v>3.1046886455256635</v>
      </c>
      <c r="Z49" s="41">
        <v>0.2947086832970981</v>
      </c>
      <c r="AA49" s="41">
        <v>0.75613906362000005</v>
      </c>
      <c r="AB49" s="41">
        <v>461.13705825774019</v>
      </c>
      <c r="AC49" s="41">
        <v>34.079317595924714</v>
      </c>
      <c r="AD49" s="41">
        <v>193.41133543234579</v>
      </c>
      <c r="AE49" s="41">
        <v>135.90109525863582</v>
      </c>
      <c r="AF49" s="41">
        <v>5.7079480417902468</v>
      </c>
      <c r="AG49" s="41">
        <v>2.3842297413795759</v>
      </c>
      <c r="AH49" s="41">
        <v>0.10013943932965345</v>
      </c>
      <c r="AI49" s="41">
        <v>6.0853812303321808</v>
      </c>
      <c r="AJ49" s="41">
        <v>1.2872901438987201</v>
      </c>
      <c r="AK49" s="42">
        <f t="shared" si="10"/>
        <v>2.0420742383665038</v>
      </c>
      <c r="AL49" s="41">
        <v>1728.5041982121115</v>
      </c>
      <c r="AM49" s="41">
        <v>3.8486610492475894</v>
      </c>
      <c r="AN49" s="12">
        <f t="shared" si="11"/>
        <v>139.95250865413081</v>
      </c>
      <c r="AO49" s="12">
        <f t="shared" si="12"/>
        <v>111.62878666460436</v>
      </c>
      <c r="AP49" s="42">
        <v>41.652532337538936</v>
      </c>
      <c r="AS49" s="33">
        <f t="shared" si="8"/>
        <v>1457.7831857696806</v>
      </c>
      <c r="AU49" s="33">
        <f t="shared" si="9"/>
        <v>1827.668471711241</v>
      </c>
    </row>
    <row r="50" spans="1:47" ht="15.75" x14ac:dyDescent="0.25">
      <c r="A50" s="16">
        <v>4.79602347874357</v>
      </c>
      <c r="B50" s="16">
        <v>0.57054793426289063</v>
      </c>
      <c r="C50" s="16">
        <v>1.4762031</v>
      </c>
      <c r="D50" s="16">
        <v>351.86841192764081</v>
      </c>
      <c r="E50" s="16">
        <v>18.762391076946226</v>
      </c>
      <c r="F50" s="16">
        <v>99.903963500700684</v>
      </c>
      <c r="G50" s="16">
        <v>200.75779555767932</v>
      </c>
      <c r="H50" s="16">
        <v>6.5209003374664087</v>
      </c>
      <c r="I50" s="16">
        <v>3.1368405555887393</v>
      </c>
      <c r="J50" s="16">
        <v>0.10188906777291264</v>
      </c>
      <c r="K50" s="16">
        <v>8.2216565510376025</v>
      </c>
      <c r="L50" s="16">
        <v>1.5577708359556106</v>
      </c>
      <c r="M50" s="16">
        <f t="shared" si="13"/>
        <v>2.7589451513549004</v>
      </c>
      <c r="N50" s="16">
        <v>1142.6812406956881</v>
      </c>
      <c r="O50" s="16">
        <v>4.9256497688098122</v>
      </c>
      <c r="P50" s="14">
        <f t="shared" si="14"/>
        <v>222.62849793791233</v>
      </c>
      <c r="Q50" s="14">
        <f t="shared" si="15"/>
        <v>128.04355806255651</v>
      </c>
      <c r="R50" s="16">
        <v>64.343496513847498</v>
      </c>
      <c r="U50" s="33">
        <f t="shared" si="16"/>
        <v>1105.42460027173</v>
      </c>
      <c r="V50" s="33">
        <f t="shared" si="5"/>
        <v>1921.9945311257218</v>
      </c>
      <c r="Y50" s="41">
        <v>4.2462695258556655</v>
      </c>
      <c r="Z50" s="41">
        <v>0.41565249023504769</v>
      </c>
      <c r="AA50" s="41">
        <v>1.0372767060999999</v>
      </c>
      <c r="AB50" s="41">
        <v>338.17692250221398</v>
      </c>
      <c r="AC50" s="41">
        <v>20.385559569528599</v>
      </c>
      <c r="AD50" s="41">
        <v>137.13378685104718</v>
      </c>
      <c r="AE50" s="41">
        <v>140.56407997806997</v>
      </c>
      <c r="AF50" s="41">
        <v>5.0142623319704054</v>
      </c>
      <c r="AG50" s="41">
        <v>2.466036490843333</v>
      </c>
      <c r="AH50" s="41">
        <v>8.796951459597202E-2</v>
      </c>
      <c r="AI50" s="41">
        <v>6.702465029170674</v>
      </c>
      <c r="AJ50" s="41">
        <v>1.0320780814747439</v>
      </c>
      <c r="AK50" s="42">
        <f t="shared" si="10"/>
        <v>2.2491493386478774</v>
      </c>
      <c r="AL50" s="41">
        <v>1676.1870752797479</v>
      </c>
      <c r="AM50" s="41">
        <v>5.2637974349923091</v>
      </c>
      <c r="AN50" s="12">
        <f t="shared" si="11"/>
        <v>191.41245400614673</v>
      </c>
      <c r="AO50" s="12">
        <f t="shared" si="12"/>
        <v>152.67421926680751</v>
      </c>
      <c r="AP50" s="42">
        <v>56.967992263734146</v>
      </c>
      <c r="AS50" s="33">
        <f t="shared" si="8"/>
        <v>1933.456872378222</v>
      </c>
      <c r="AU50" s="33">
        <f t="shared" si="9"/>
        <v>2424.0354817876214</v>
      </c>
    </row>
    <row r="51" spans="1:47" ht="15.75" x14ac:dyDescent="0.25">
      <c r="A51" s="21">
        <v>0.25909124615718621</v>
      </c>
      <c r="B51" s="21">
        <v>1.7627623738104153E-2</v>
      </c>
      <c r="C51" s="21">
        <v>4.8585274492299997E-2</v>
      </c>
      <c r="D51" s="21">
        <v>3925.2661603729684</v>
      </c>
      <c r="E51" s="21">
        <v>2752.3070563186425</v>
      </c>
      <c r="F51" s="21">
        <v>3233.561190484676</v>
      </c>
      <c r="G51" s="21">
        <v>69.193114946967484</v>
      </c>
      <c r="H51" s="21">
        <v>25.992058491695708</v>
      </c>
      <c r="I51" s="21">
        <v>1.213914297315219</v>
      </c>
      <c r="J51" s="21">
        <v>0.45600102617010013</v>
      </c>
      <c r="K51" s="21">
        <v>2.4941910860945637</v>
      </c>
      <c r="L51" s="21">
        <v>14.740598154044793</v>
      </c>
      <c r="M51" s="21">
        <f t="shared" si="13"/>
        <v>0.8369768745283771</v>
      </c>
      <c r="N51" s="21">
        <v>2019.8622011380444</v>
      </c>
      <c r="O51" s="21">
        <v>0.26900590149991088</v>
      </c>
      <c r="P51" s="14">
        <f t="shared" si="14"/>
        <v>12.026858337221316</v>
      </c>
      <c r="Q51" s="14">
        <f t="shared" si="15"/>
        <v>6.9171815292111036</v>
      </c>
      <c r="R51" s="21">
        <v>3.4759706176940219</v>
      </c>
      <c r="S51" s="22" t="s">
        <v>40</v>
      </c>
      <c r="U51" s="33">
        <f t="shared" si="16"/>
        <v>105.55947192596986</v>
      </c>
      <c r="V51" s="33">
        <f t="shared" si="5"/>
        <v>183.53556425319383</v>
      </c>
      <c r="Y51" s="41">
        <v>5.0966250003978422</v>
      </c>
      <c r="Z51" s="41">
        <v>0.50720280043666333</v>
      </c>
      <c r="AA51" s="41">
        <v>1.2638093114403699</v>
      </c>
      <c r="AB51" s="41">
        <v>286.00962375561329</v>
      </c>
      <c r="AC51" s="41">
        <v>15.606647688070831</v>
      </c>
      <c r="AD51" s="41">
        <v>112.38108297297906</v>
      </c>
      <c r="AE51" s="41">
        <v>145.06488212068348</v>
      </c>
      <c r="AF51" s="41">
        <v>4.8017768280602189</v>
      </c>
      <c r="AG51" s="41">
        <v>2.5449979319418152</v>
      </c>
      <c r="AH51" s="41">
        <v>8.4241698737898579E-2</v>
      </c>
      <c r="AI51" s="41">
        <v>7.2631451576653436</v>
      </c>
      <c r="AJ51" s="41">
        <v>0.95464595244553641</v>
      </c>
      <c r="AK51" s="42">
        <f t="shared" si="10"/>
        <v>2.4372970327736052</v>
      </c>
      <c r="AL51" s="41">
        <v>1648.7179069421134</v>
      </c>
      <c r="AM51" s="41">
        <v>6.3179224589625651</v>
      </c>
      <c r="AN51" s="12">
        <f t="shared" si="11"/>
        <v>229.74460112223912</v>
      </c>
      <c r="AO51" s="12">
        <f t="shared" si="12"/>
        <v>183.24866994273836</v>
      </c>
      <c r="AP51" s="42">
        <v>68.376369381618787</v>
      </c>
      <c r="AS51" s="33">
        <f t="shared" si="8"/>
        <v>2282.6192726252871</v>
      </c>
      <c r="AU51" s="33">
        <f t="shared" si="9"/>
        <v>2861.7913268734937</v>
      </c>
    </row>
    <row r="52" spans="1:47" ht="15.75" x14ac:dyDescent="0.25">
      <c r="A52" s="21">
        <v>0.39165938931053851</v>
      </c>
      <c r="B52" s="21">
        <v>2.8590048303102019E-2</v>
      </c>
      <c r="C52" s="21">
        <v>8.4454614607129705E-2</v>
      </c>
      <c r="D52" s="21">
        <v>2985.906669648788</v>
      </c>
      <c r="E52" s="21">
        <v>1385.4419897671185</v>
      </c>
      <c r="F52" s="21">
        <v>1993.7007239618936</v>
      </c>
      <c r="G52" s="21">
        <v>85.36721591381334</v>
      </c>
      <c r="H52" s="21">
        <v>20.921443551970714</v>
      </c>
      <c r="I52" s="21">
        <v>1.4976704546283042</v>
      </c>
      <c r="J52" s="21">
        <v>0.36704286933281954</v>
      </c>
      <c r="K52" s="21">
        <v>2.5454024473656029</v>
      </c>
      <c r="L52" s="21">
        <v>11.131853278620483</v>
      </c>
      <c r="M52" s="21">
        <f t="shared" si="13"/>
        <v>0.85416189508912854</v>
      </c>
      <c r="N52" s="21">
        <v>1882.592947565432</v>
      </c>
      <c r="O52" s="21">
        <v>0.40664703522428791</v>
      </c>
      <c r="P52" s="14">
        <f t="shared" si="14"/>
        <v>18.180591052554206</v>
      </c>
      <c r="Q52" s="14">
        <f t="shared" si="15"/>
        <v>10.456467108260947</v>
      </c>
      <c r="R52" s="21">
        <v>5.2545060845532392</v>
      </c>
      <c r="U52" s="33">
        <f t="shared" si="16"/>
        <v>148.72627368150495</v>
      </c>
      <c r="V52" s="33">
        <f t="shared" si="5"/>
        <v>258.58940047136031</v>
      </c>
      <c r="Y52" s="41">
        <v>6.1887084118945062</v>
      </c>
      <c r="Z52" s="41">
        <v>0.61760183698199778</v>
      </c>
      <c r="AA52" s="41">
        <v>1.5576234549500001</v>
      </c>
      <c r="AB52" s="41">
        <v>239.07099704950173</v>
      </c>
      <c r="AC52" s="41">
        <v>11.935865177850108</v>
      </c>
      <c r="AD52" s="41">
        <v>92.292471600374256</v>
      </c>
      <c r="AE52" s="41">
        <v>147.65068694689003</v>
      </c>
      <c r="AF52" s="41">
        <v>4.5876629747051458</v>
      </c>
      <c r="AG52" s="41">
        <v>2.5903629288928074</v>
      </c>
      <c r="AH52" s="41">
        <v>8.0485315345704314E-2</v>
      </c>
      <c r="AI52" s="41">
        <v>7.8417612289554652</v>
      </c>
      <c r="AJ52" s="41">
        <v>0.95486339323607528</v>
      </c>
      <c r="AK52" s="42">
        <f t="shared" si="10"/>
        <v>2.631463499649485</v>
      </c>
      <c r="AL52" s="41">
        <v>1644.1322917550142</v>
      </c>
      <c r="AM52" s="41">
        <v>7.6717003633633496</v>
      </c>
      <c r="AN52" s="12">
        <f t="shared" si="11"/>
        <v>278.9733098749785</v>
      </c>
      <c r="AO52" s="12">
        <f t="shared" si="12"/>
        <v>222.51442573361382</v>
      </c>
      <c r="AP52" s="42">
        <v>83.027770796124557</v>
      </c>
      <c r="AS52" s="33">
        <f t="shared" si="8"/>
        <v>2764.0202773618216</v>
      </c>
      <c r="AU52" s="33">
        <f t="shared" si="9"/>
        <v>3465.3388551998955</v>
      </c>
    </row>
    <row r="53" spans="1:47" ht="15.75" x14ac:dyDescent="0.25">
      <c r="A53" s="21">
        <v>0.559840889158431</v>
      </c>
      <c r="B53" s="21">
        <v>4.6664892821794493E-2</v>
      </c>
      <c r="C53" s="21">
        <v>0.123722280561905</v>
      </c>
      <c r="D53" s="21">
        <v>2140.8617170831976</v>
      </c>
      <c r="E53" s="21">
        <v>695.75190749443868</v>
      </c>
      <c r="F53" s="21">
        <v>1221.4750008678595</v>
      </c>
      <c r="G53" s="21">
        <v>99.903082573970337</v>
      </c>
      <c r="H53" s="21">
        <v>17.154566269211628</v>
      </c>
      <c r="I53" s="21">
        <v>1.752685659192462</v>
      </c>
      <c r="J53" s="21">
        <v>0.30095730296862505</v>
      </c>
      <c r="K53" s="21">
        <v>2.8283052473157131</v>
      </c>
      <c r="L53" s="21">
        <v>8.9067849183825505</v>
      </c>
      <c r="M53" s="21">
        <f t="shared" si="13"/>
        <v>0.94909572057574265</v>
      </c>
      <c r="N53" s="21">
        <v>1648.6828348335732</v>
      </c>
      <c r="O53" s="21">
        <v>0.58126434342443456</v>
      </c>
      <c r="P53" s="14">
        <f t="shared" si="14"/>
        <v>25.987474162703272</v>
      </c>
      <c r="Q53" s="14">
        <f t="shared" si="15"/>
        <v>14.946553058895812</v>
      </c>
      <c r="R53" s="21">
        <v>7.5108306828622178</v>
      </c>
      <c r="U53" s="33">
        <f t="shared" si="16"/>
        <v>186.17632710344358</v>
      </c>
      <c r="V53" s="33">
        <f t="shared" si="5"/>
        <v>323.70356370749488</v>
      </c>
      <c r="Y53" s="41">
        <v>7.2827318336300371</v>
      </c>
      <c r="Z53" s="41">
        <v>0.73216361835191968</v>
      </c>
      <c r="AA53" s="41">
        <v>1.85160044971</v>
      </c>
      <c r="AB53" s="41">
        <v>205.22161301924294</v>
      </c>
      <c r="AC53" s="41">
        <v>9.4773144150022901</v>
      </c>
      <c r="AD53" s="41">
        <v>77.851450920636353</v>
      </c>
      <c r="AE53" s="41">
        <v>150.25579875218634</v>
      </c>
      <c r="AF53" s="41">
        <v>4.4327849144379838</v>
      </c>
      <c r="AG53" s="41">
        <v>2.636066644775199</v>
      </c>
      <c r="AH53" s="41">
        <v>7.7768156393648841E-2</v>
      </c>
      <c r="AI53" s="41">
        <v>8.3653008910950888</v>
      </c>
      <c r="AJ53" s="41">
        <v>0.97461588706056812</v>
      </c>
      <c r="AK53" s="42">
        <f t="shared" si="10"/>
        <v>2.8071479500319092</v>
      </c>
      <c r="AL53" s="41">
        <v>1632.0426023434486</v>
      </c>
      <c r="AM53" s="41">
        <v>9.027883160071843</v>
      </c>
      <c r="AN53" s="12">
        <f t="shared" si="11"/>
        <v>328.28947000553478</v>
      </c>
      <c r="AO53" s="12">
        <f t="shared" si="12"/>
        <v>261.84993440917657</v>
      </c>
      <c r="AP53" s="42">
        <v>97.705199406409164</v>
      </c>
      <c r="AS53" s="33">
        <f t="shared" si="8"/>
        <v>3228.7190377469315</v>
      </c>
      <c r="AU53" s="33">
        <f t="shared" si="9"/>
        <v>4047.9462562797348</v>
      </c>
    </row>
    <row r="54" spans="1:47" ht="15.75" x14ac:dyDescent="0.25">
      <c r="A54" s="21">
        <v>0.79539656044226625</v>
      </c>
      <c r="B54" s="21">
        <v>8.7023410285843719E-2</v>
      </c>
      <c r="C54" s="21">
        <v>0.18695289798191</v>
      </c>
      <c r="D54" s="21">
        <v>1602.6353340964365</v>
      </c>
      <c r="E54" s="21">
        <v>368.80523405330507</v>
      </c>
      <c r="F54" s="21">
        <v>654.99616497185593</v>
      </c>
      <c r="G54" s="21">
        <v>139.46679221766442</v>
      </c>
      <c r="H54" s="21">
        <v>16.950348358032041</v>
      </c>
      <c r="I54" s="21">
        <v>2.4467858283800776</v>
      </c>
      <c r="J54" s="21">
        <v>0.29737453259705338</v>
      </c>
      <c r="K54" s="21">
        <v>2.9767003453743777</v>
      </c>
      <c r="L54" s="21">
        <v>4.7806672165244652</v>
      </c>
      <c r="M54" s="21">
        <f t="shared" si="13"/>
        <v>0.9988927333471066</v>
      </c>
      <c r="N54" s="21">
        <v>1256.0599965362962</v>
      </c>
      <c r="O54" s="21">
        <v>0.82583403324205873</v>
      </c>
      <c r="P54" s="14">
        <f t="shared" si="14"/>
        <v>36.921825404122785</v>
      </c>
      <c r="Q54" s="14">
        <f t="shared" si="15"/>
        <v>21.235385131272931</v>
      </c>
      <c r="R54" s="21">
        <v>10.671047804659764</v>
      </c>
      <c r="U54" s="33">
        <f t="shared" si="16"/>
        <v>201.51938073679852</v>
      </c>
      <c r="V54" s="33">
        <f t="shared" si="5"/>
        <v>350.38043082880546</v>
      </c>
      <c r="AS54" s="33"/>
      <c r="AU54" s="33"/>
    </row>
    <row r="55" spans="1:47" ht="15.75" x14ac:dyDescent="0.25">
      <c r="A55" s="21">
        <v>1.0069564934699156</v>
      </c>
      <c r="B55" s="21">
        <v>0.12028007206721709</v>
      </c>
      <c r="C55" s="21">
        <v>0.24857790213724301</v>
      </c>
      <c r="D55" s="21">
        <v>1329.569469725214</v>
      </c>
      <c r="E55" s="21">
        <v>242.12494088317757</v>
      </c>
      <c r="F55" s="21">
        <v>473.89396281826487</v>
      </c>
      <c r="G55" s="21">
        <v>159.92071163692037</v>
      </c>
      <c r="H55" s="21">
        <v>15.420889933505851</v>
      </c>
      <c r="I55" s="21">
        <v>2.8056265199459713</v>
      </c>
      <c r="J55" s="21">
        <v>0.27054192865799737</v>
      </c>
      <c r="K55" s="21">
        <v>3.1858457000664973</v>
      </c>
      <c r="L55" s="21">
        <v>3.8403077255747284</v>
      </c>
      <c r="M55" s="21">
        <f t="shared" si="13"/>
        <v>1.0690757382773481</v>
      </c>
      <c r="N55" s="21">
        <v>1150.4819286718023</v>
      </c>
      <c r="O55" s="21">
        <v>1.0454897389035178</v>
      </c>
      <c r="P55" s="14">
        <f t="shared" si="14"/>
        <v>46.742309044901305</v>
      </c>
      <c r="Q55" s="14">
        <f t="shared" si="15"/>
        <v>26.883582369755374</v>
      </c>
      <c r="R55" s="21">
        <v>13.509337874248931</v>
      </c>
      <c r="U55" s="33">
        <f t="shared" si="16"/>
        <v>233.67552936649201</v>
      </c>
      <c r="V55" s="33">
        <f t="shared" si="5"/>
        <v>406.29011638596103</v>
      </c>
      <c r="AS55" s="33"/>
      <c r="AU55" s="33"/>
    </row>
    <row r="56" spans="1:47" ht="15.75" x14ac:dyDescent="0.25">
      <c r="A56" s="21">
        <v>1.5647095131963051</v>
      </c>
      <c r="B56" s="21">
        <v>0.21582221587629893</v>
      </c>
      <c r="C56" s="21">
        <v>0.37540873700187</v>
      </c>
      <c r="D56" s="21">
        <v>831.58540613445609</v>
      </c>
      <c r="E56" s="21">
        <v>101.1014911009317</v>
      </c>
      <c r="F56" s="21">
        <v>264.10626806218238</v>
      </c>
      <c r="G56" s="21">
        <v>179.4746050423303</v>
      </c>
      <c r="H56" s="21">
        <v>11.795519364917931</v>
      </c>
      <c r="I56" s="21">
        <v>3.1486772814443911</v>
      </c>
      <c r="J56" s="21">
        <v>0.20693893622663037</v>
      </c>
      <c r="K56" s="21">
        <v>3.8579420963825672</v>
      </c>
      <c r="L56" s="21">
        <v>2.4516251675806813</v>
      </c>
      <c r="M56" s="21">
        <f t="shared" si="13"/>
        <v>1.2946114417391166</v>
      </c>
      <c r="N56" s="21">
        <v>996.32344478869129</v>
      </c>
      <c r="O56" s="21">
        <v>1.6245863163107257</v>
      </c>
      <c r="P56" s="14">
        <f t="shared" si="14"/>
        <v>72.632865576236412</v>
      </c>
      <c r="Q56" s="14">
        <f t="shared" si="15"/>
        <v>41.774393785176436</v>
      </c>
      <c r="R56" s="21">
        <v>20.992157680993184</v>
      </c>
      <c r="U56" s="33">
        <f t="shared" si="16"/>
        <v>314.45376575352992</v>
      </c>
      <c r="V56" s="33">
        <f t="shared" si="5"/>
        <v>546.73870829508212</v>
      </c>
      <c r="Y56" s="37" t="s">
        <v>53</v>
      </c>
      <c r="AN56" s="50" t="s">
        <v>68</v>
      </c>
      <c r="AS56" s="33"/>
      <c r="AU56" s="33"/>
    </row>
    <row r="57" spans="1:47" ht="17.25" x14ac:dyDescent="0.25">
      <c r="V57" s="33"/>
      <c r="AN57" s="25" t="s">
        <v>51</v>
      </c>
      <c r="AO57" s="25" t="s">
        <v>52</v>
      </c>
      <c r="AS57" s="26" t="s">
        <v>44</v>
      </c>
      <c r="AU57" s="26" t="s">
        <v>43</v>
      </c>
    </row>
    <row r="58" spans="1:47" ht="18" x14ac:dyDescent="0.25">
      <c r="V58" s="33"/>
      <c r="Y58" s="2" t="s">
        <v>0</v>
      </c>
      <c r="Z58" s="2" t="s">
        <v>1</v>
      </c>
      <c r="AA58" s="2" t="s">
        <v>2</v>
      </c>
      <c r="AB58" s="2" t="s">
        <v>3</v>
      </c>
      <c r="AC58" s="2" t="s">
        <v>15</v>
      </c>
      <c r="AD58" s="2" t="s">
        <v>4</v>
      </c>
      <c r="AE58" s="2" t="s">
        <v>5</v>
      </c>
      <c r="AF58" s="2" t="s">
        <v>18</v>
      </c>
      <c r="AG58" s="2" t="s">
        <v>19</v>
      </c>
      <c r="AH58" s="2" t="s">
        <v>20</v>
      </c>
      <c r="AI58" s="2" t="s">
        <v>6</v>
      </c>
      <c r="AJ58" s="2" t="s">
        <v>21</v>
      </c>
      <c r="AK58" s="2" t="s">
        <v>38</v>
      </c>
      <c r="AL58" s="2" t="s">
        <v>7</v>
      </c>
      <c r="AM58" s="2" t="s">
        <v>8</v>
      </c>
      <c r="AN58" s="2" t="s">
        <v>16</v>
      </c>
      <c r="AO58" s="2" t="s">
        <v>16</v>
      </c>
      <c r="AP58" s="2" t="s">
        <v>9</v>
      </c>
      <c r="AS58" s="2" t="s">
        <v>46</v>
      </c>
      <c r="AU58" s="2" t="s">
        <v>46</v>
      </c>
    </row>
    <row r="59" spans="1:47" ht="15.75" x14ac:dyDescent="0.25">
      <c r="C59" s="4" t="s">
        <v>45</v>
      </c>
      <c r="P59" s="50" t="s">
        <v>68</v>
      </c>
      <c r="V59" s="33"/>
      <c r="Y59" s="2" t="s">
        <v>10</v>
      </c>
      <c r="Z59" s="2"/>
      <c r="AA59" s="2" t="s">
        <v>11</v>
      </c>
      <c r="AB59" s="2"/>
      <c r="AC59" s="2"/>
      <c r="AD59" s="2"/>
      <c r="AE59" s="5" t="s">
        <v>17</v>
      </c>
      <c r="AF59" s="2"/>
      <c r="AG59" s="5" t="s">
        <v>12</v>
      </c>
      <c r="AH59" s="2"/>
      <c r="AI59" s="2"/>
      <c r="AJ59" s="2"/>
      <c r="AL59" s="2"/>
      <c r="AM59" s="2"/>
      <c r="AN59" s="2" t="s">
        <v>79</v>
      </c>
      <c r="AO59" s="2" t="s">
        <v>80</v>
      </c>
      <c r="AP59" s="2" t="s">
        <v>13</v>
      </c>
      <c r="AS59" s="33"/>
      <c r="AU59" s="33"/>
    </row>
    <row r="60" spans="1:47" ht="15.75" x14ac:dyDescent="0.25">
      <c r="P60" s="25" t="s">
        <v>43</v>
      </c>
      <c r="Q60" s="26" t="s">
        <v>44</v>
      </c>
      <c r="V60" s="33"/>
      <c r="Y60" s="44">
        <v>0.21131445767211077</v>
      </c>
      <c r="Z60" s="44">
        <v>7.5037144291401894E-3</v>
      </c>
      <c r="AA60" s="44">
        <v>8.7493297172919995E-2</v>
      </c>
      <c r="AB60" s="44">
        <v>11506.92566764649</v>
      </c>
      <c r="AC60" s="44">
        <v>10265.608261098616</v>
      </c>
      <c r="AD60" s="44">
        <v>7596.2379083409933</v>
      </c>
      <c r="AE60" s="44">
        <v>86.344684167362573</v>
      </c>
      <c r="AF60" s="44">
        <v>39.075846573399673</v>
      </c>
      <c r="AG60" s="44">
        <v>1.5148190204800451</v>
      </c>
      <c r="AH60" s="44">
        <v>0.68554116795438025</v>
      </c>
      <c r="AI60" s="44">
        <v>2.8018509522081811</v>
      </c>
      <c r="AJ60" s="44">
        <v>5.5440376367996418</v>
      </c>
      <c r="AK60" s="44">
        <f t="shared" ref="AK60:AK78" si="17">AI60/2.98</f>
        <v>0.94021844033831581</v>
      </c>
      <c r="AL60" s="44">
        <v>4625.0852286115942</v>
      </c>
      <c r="AM60" s="44">
        <v>0.26220582259239256</v>
      </c>
      <c r="AN60" s="44">
        <f t="shared" ref="AN60:AN78" si="18">AP60*6.91</f>
        <v>19.589827679934736</v>
      </c>
      <c r="AO60" s="44">
        <f t="shared" ref="AO60:AO78" si="19">AP60*6.54</f>
        <v>18.540878875075713</v>
      </c>
      <c r="AP60" s="44">
        <v>2.8349967698892526</v>
      </c>
      <c r="AQ60" s="45" t="s">
        <v>27</v>
      </c>
      <c r="AS60" s="33">
        <f t="shared" ref="AS60:AS78" si="20">(0.001075/0.142286)*AL60*AO60</f>
        <v>647.88265104355764</v>
      </c>
      <c r="AU60" s="33">
        <f t="shared" ref="AU60:AU78" si="21">(0.001075/0.142286)*AL60*AN60</f>
        <v>684.53656249403411</v>
      </c>
    </row>
    <row r="61" spans="1:47" ht="18" x14ac:dyDescent="0.25">
      <c r="A61" s="2" t="s">
        <v>0</v>
      </c>
      <c r="B61" s="2" t="s">
        <v>1</v>
      </c>
      <c r="C61" s="2" t="s">
        <v>2</v>
      </c>
      <c r="D61" s="2" t="s">
        <v>3</v>
      </c>
      <c r="E61" s="2" t="s">
        <v>15</v>
      </c>
      <c r="F61" s="2" t="s">
        <v>4</v>
      </c>
      <c r="G61" s="2" t="s">
        <v>5</v>
      </c>
      <c r="H61" s="2" t="s">
        <v>18</v>
      </c>
      <c r="I61" s="2" t="s">
        <v>19</v>
      </c>
      <c r="J61" s="2" t="s">
        <v>20</v>
      </c>
      <c r="K61" s="2" t="s">
        <v>6</v>
      </c>
      <c r="L61" s="2" t="s">
        <v>21</v>
      </c>
      <c r="M61" s="2" t="s">
        <v>38</v>
      </c>
      <c r="N61" s="2" t="s">
        <v>7</v>
      </c>
      <c r="O61" s="2" t="s">
        <v>8</v>
      </c>
      <c r="P61" s="2" t="s">
        <v>16</v>
      </c>
      <c r="Q61" s="2" t="s">
        <v>16</v>
      </c>
      <c r="R61" s="2" t="s">
        <v>9</v>
      </c>
      <c r="U61" s="26" t="s">
        <v>44</v>
      </c>
      <c r="V61" s="26" t="s">
        <v>43</v>
      </c>
      <c r="Y61" s="44">
        <v>0.29074667875221366</v>
      </c>
      <c r="Z61" s="44">
        <v>1.2240619259109796E-2</v>
      </c>
      <c r="AA61" s="44">
        <v>0.122109968586698</v>
      </c>
      <c r="AB61" s="44">
        <v>8483.2944677804553</v>
      </c>
      <c r="AC61" s="44">
        <v>5625.2150845657516</v>
      </c>
      <c r="AD61" s="44">
        <v>4656.6271520600621</v>
      </c>
      <c r="AE61" s="44">
        <v>103.84077764301303</v>
      </c>
      <c r="AF61" s="44">
        <v>34.918512059627638</v>
      </c>
      <c r="AG61" s="44">
        <v>1.8217680288247899</v>
      </c>
      <c r="AH61" s="44">
        <v>0.61260547473030946</v>
      </c>
      <c r="AI61" s="44">
        <v>3.2605232261371433</v>
      </c>
      <c r="AJ61" s="44">
        <v>5.7251538128753836</v>
      </c>
      <c r="AK61" s="44">
        <f t="shared" si="17"/>
        <v>1.0941353107842762</v>
      </c>
      <c r="AL61" s="44">
        <v>3901.0201990275782</v>
      </c>
      <c r="AM61" s="44">
        <v>0.36076789495644546</v>
      </c>
      <c r="AN61" s="44">
        <f t="shared" si="18"/>
        <v>26.95356199483043</v>
      </c>
      <c r="AO61" s="44">
        <f t="shared" si="19"/>
        <v>25.510317720143416</v>
      </c>
      <c r="AP61" s="44">
        <v>3.9006602018567915</v>
      </c>
      <c r="AS61" s="33">
        <f t="shared" si="20"/>
        <v>751.86585161669041</v>
      </c>
      <c r="AU61" s="33">
        <f t="shared" si="21"/>
        <v>794.40260468980603</v>
      </c>
    </row>
    <row r="62" spans="1:47" ht="15.75" x14ac:dyDescent="0.25">
      <c r="A62" s="2" t="s">
        <v>10</v>
      </c>
      <c r="B62" s="2"/>
      <c r="C62" s="2" t="s">
        <v>11</v>
      </c>
      <c r="D62" s="2"/>
      <c r="E62" s="2"/>
      <c r="F62" s="2"/>
      <c r="G62" s="5" t="s">
        <v>17</v>
      </c>
      <c r="H62" s="2"/>
      <c r="I62" s="5" t="s">
        <v>12</v>
      </c>
      <c r="J62" s="2"/>
      <c r="K62" s="2"/>
      <c r="L62" s="2"/>
      <c r="N62" s="2"/>
      <c r="O62" s="2"/>
      <c r="P62" s="2" t="s">
        <v>73</v>
      </c>
      <c r="Q62" s="2" t="s">
        <v>74</v>
      </c>
      <c r="R62" s="2" t="s">
        <v>13</v>
      </c>
      <c r="U62" s="2" t="s">
        <v>46</v>
      </c>
      <c r="V62" s="2" t="s">
        <v>46</v>
      </c>
      <c r="Y62" s="44">
        <v>0.36378334680678959</v>
      </c>
      <c r="Z62" s="44">
        <v>1.8071604469808267E-2</v>
      </c>
      <c r="AA62" s="44">
        <v>0.161284187409407</v>
      </c>
      <c r="AB62" s="44">
        <v>7157.2981639827804</v>
      </c>
      <c r="AC62" s="44">
        <v>3786.9336016055249</v>
      </c>
      <c r="AD62" s="44">
        <v>3154.1194969836979</v>
      </c>
      <c r="AE62" s="44">
        <v>129.34386149198173</v>
      </c>
      <c r="AF62" s="44">
        <v>34.690604196721303</v>
      </c>
      <c r="AG62" s="44">
        <v>2.2691905524909073</v>
      </c>
      <c r="AH62" s="44">
        <v>0.60860709117054912</v>
      </c>
      <c r="AI62" s="44">
        <v>3.4238324296596789</v>
      </c>
      <c r="AJ62" s="44">
        <v>5.1542195784335094</v>
      </c>
      <c r="AK62" s="44">
        <f t="shared" si="17"/>
        <v>1.1489370569327781</v>
      </c>
      <c r="AL62" s="44">
        <v>3306.0767211693433</v>
      </c>
      <c r="AM62" s="44">
        <v>0.4513941580035909</v>
      </c>
      <c r="AN62" s="44">
        <f t="shared" si="18"/>
        <v>33.724398961063102</v>
      </c>
      <c r="AO62" s="44">
        <f t="shared" si="19"/>
        <v>31.918606252583601</v>
      </c>
      <c r="AP62" s="44">
        <v>4.8805208337283794</v>
      </c>
      <c r="AS62" s="33">
        <f t="shared" si="20"/>
        <v>797.26581101882584</v>
      </c>
      <c r="AU62" s="33">
        <f t="shared" si="21"/>
        <v>842.37106332417238</v>
      </c>
    </row>
    <row r="63" spans="1:47" ht="15.75" x14ac:dyDescent="0.25">
      <c r="A63" s="27">
        <v>0.44869852265741034</v>
      </c>
      <c r="B63" s="27">
        <v>2.7095690419552895E-2</v>
      </c>
      <c r="C63" s="27">
        <v>0.22589793533170599</v>
      </c>
      <c r="D63" s="27">
        <v>6270.06838063941</v>
      </c>
      <c r="E63" s="27">
        <v>2546.4811798919677</v>
      </c>
      <c r="F63" s="27">
        <v>2103.6555672656878</v>
      </c>
      <c r="G63" s="27">
        <v>169.89183175123279</v>
      </c>
      <c r="H63" s="27">
        <v>34.977744784541905</v>
      </c>
      <c r="I63" s="27">
        <v>2.6545598711130123</v>
      </c>
      <c r="J63" s="27">
        <v>0.54652726225846726</v>
      </c>
      <c r="K63" s="27">
        <v>3.1334788412078214</v>
      </c>
      <c r="L63" s="27">
        <v>2.4153758139514618</v>
      </c>
      <c r="M63" s="28">
        <f>K63/2.98</f>
        <v>1.0515029668482623</v>
      </c>
      <c r="N63" s="27">
        <v>2208.6038579493938</v>
      </c>
      <c r="O63" s="27">
        <v>0.45213105909231388</v>
      </c>
      <c r="P63" s="28">
        <f>R63*4.65</f>
        <v>27.991807921073061</v>
      </c>
      <c r="Q63" s="28">
        <f>R63*2.09</f>
        <v>12.581264205385525</v>
      </c>
      <c r="R63" s="27">
        <v>6.0197436389404428</v>
      </c>
      <c r="S63" s="32" t="s">
        <v>27</v>
      </c>
      <c r="U63" s="33">
        <f>(0.001075/0.142286)*N63*Q63</f>
        <v>209.93671767803733</v>
      </c>
      <c r="V63" s="33">
        <f t="shared" si="5"/>
        <v>467.08408478606395</v>
      </c>
      <c r="Y63" s="44">
        <v>0.43805612899823293</v>
      </c>
      <c r="Z63" s="44">
        <v>2.6209561417589244E-2</v>
      </c>
      <c r="AA63" s="44">
        <v>0.191859020428024</v>
      </c>
      <c r="AB63" s="44">
        <v>5871.724199794292</v>
      </c>
      <c r="AC63" s="44">
        <v>2550.5566822093406</v>
      </c>
      <c r="AD63" s="44">
        <v>2174.7788561523689</v>
      </c>
      <c r="AE63" s="44">
        <v>153.89531604165356</v>
      </c>
      <c r="AF63" s="44">
        <v>33.941629068235912</v>
      </c>
      <c r="AG63" s="44">
        <v>2.6999178252921676</v>
      </c>
      <c r="AH63" s="44">
        <v>0.5954671766357178</v>
      </c>
      <c r="AI63" s="44">
        <v>3.6987268373661486</v>
      </c>
      <c r="AJ63" s="44">
        <v>5.0868144580558265</v>
      </c>
      <c r="AK63" s="44">
        <f t="shared" si="17"/>
        <v>1.241183502471862</v>
      </c>
      <c r="AL63" s="44">
        <v>2744.9651409171202</v>
      </c>
      <c r="AM63" s="44">
        <v>0.5435542315038685</v>
      </c>
      <c r="AN63" s="44">
        <f t="shared" si="18"/>
        <v>40.609829425538749</v>
      </c>
      <c r="AO63" s="44">
        <f t="shared" si="19"/>
        <v>38.435352307239278</v>
      </c>
      <c r="AP63" s="44">
        <v>5.8769651845931614</v>
      </c>
      <c r="AS63" s="33">
        <f t="shared" si="20"/>
        <v>797.10217401506998</v>
      </c>
      <c r="AU63" s="33">
        <f t="shared" si="21"/>
        <v>842.19816856943942</v>
      </c>
    </row>
    <row r="64" spans="1:47" ht="15.75" x14ac:dyDescent="0.25">
      <c r="A64" s="27">
        <v>0.6567713497370975</v>
      </c>
      <c r="B64" s="27">
        <v>4.0923630441556294E-2</v>
      </c>
      <c r="C64" s="27">
        <v>0.34829578113421</v>
      </c>
      <c r="D64" s="27">
        <v>4512.207989165302</v>
      </c>
      <c r="E64" s="27">
        <v>1252.9268155176096</v>
      </c>
      <c r="F64" s="27">
        <v>1392.8383035665086</v>
      </c>
      <c r="G64" s="27">
        <v>184.65593222403868</v>
      </c>
      <c r="H64" s="27">
        <v>26.080629745777767</v>
      </c>
      <c r="I64" s="27">
        <v>2.8852489410006044</v>
      </c>
      <c r="J64" s="27">
        <v>0.4075098397777776</v>
      </c>
      <c r="K64" s="27">
        <v>3.9318410678548599</v>
      </c>
      <c r="L64" s="27">
        <v>2.5208444390833331</v>
      </c>
      <c r="M64" s="28">
        <f t="shared" ref="M64:M79" si="22">K64/2.98</f>
        <v>1.3194097543137113</v>
      </c>
      <c r="N64" s="27">
        <v>2140.4419483872953</v>
      </c>
      <c r="O64" s="27">
        <v>0.66179563993092694</v>
      </c>
      <c r="P64" s="28">
        <f t="shared" ref="P64:P84" si="23">R64*4.65</f>
        <v>40.972315578452267</v>
      </c>
      <c r="Q64" s="28">
        <f t="shared" ref="Q64:Q84" si="24">R64*2.09</f>
        <v>18.415513883648433</v>
      </c>
      <c r="R64" s="27">
        <v>8.8112506620327444</v>
      </c>
      <c r="U64" s="33">
        <f t="shared" ref="U64:U84" si="25">(0.001075/0.142286)*N64*Q64</f>
        <v>297.80610038229321</v>
      </c>
      <c r="V64" s="33">
        <f t="shared" si="5"/>
        <v>662.58295061132242</v>
      </c>
      <c r="Y64" s="14">
        <v>0.34206398175883657</v>
      </c>
      <c r="Z64" s="14">
        <v>1.8814611848981748E-2</v>
      </c>
      <c r="AA64" s="14">
        <v>0.18260995014799999</v>
      </c>
      <c r="AB64" s="14">
        <v>9165.4267721412616</v>
      </c>
      <c r="AC64" s="14">
        <v>5176.9628622180653</v>
      </c>
      <c r="AD64" s="14">
        <v>3029.5602406001726</v>
      </c>
      <c r="AE64" s="14">
        <v>172.44394714810352</v>
      </c>
      <c r="AF64" s="14">
        <v>49.184303498956012</v>
      </c>
      <c r="AG64" s="14">
        <v>3.0253324061070792</v>
      </c>
      <c r="AH64" s="14">
        <v>0.86288251752554412</v>
      </c>
      <c r="AI64" s="14">
        <v>3.0855674916176228</v>
      </c>
      <c r="AJ64" s="14">
        <v>4.2041581925035274</v>
      </c>
      <c r="AK64" s="14">
        <f t="shared" si="17"/>
        <v>1.0354253327575915</v>
      </c>
      <c r="AL64" s="14">
        <v>2985.9251020424026</v>
      </c>
      <c r="AM64" s="14">
        <v>0.42444406646077931</v>
      </c>
      <c r="AN64" s="44">
        <f t="shared" si="18"/>
        <v>31.710913356272172</v>
      </c>
      <c r="AO64" s="44">
        <f t="shared" si="19"/>
        <v>30.012933914619392</v>
      </c>
      <c r="AP64" s="14">
        <v>4.589133626088592</v>
      </c>
      <c r="AQ64" s="15" t="s">
        <v>28</v>
      </c>
      <c r="AS64" s="33">
        <f t="shared" si="20"/>
        <v>677.07013141645655</v>
      </c>
      <c r="AU64" s="33">
        <f t="shared" si="21"/>
        <v>715.37532233757111</v>
      </c>
    </row>
    <row r="65" spans="1:47" ht="15.75" x14ac:dyDescent="0.25">
      <c r="A65" s="27">
        <v>0.9230769230769218</v>
      </c>
      <c r="B65" s="27">
        <v>5.7607419718026326E-2</v>
      </c>
      <c r="C65" s="27">
        <v>0.49399538011128702</v>
      </c>
      <c r="D65" s="27">
        <v>3239.7865253276664</v>
      </c>
      <c r="E65" s="27">
        <v>655.96929289807042</v>
      </c>
      <c r="F65" s="27">
        <v>989.45587702071202</v>
      </c>
      <c r="G65" s="27">
        <v>186.635742161357</v>
      </c>
      <c r="H65" s="27">
        <v>19.347723907916976</v>
      </c>
      <c r="I65" s="27">
        <v>2.9161834712712031</v>
      </c>
      <c r="J65" s="27">
        <v>0.30230818606120274</v>
      </c>
      <c r="K65" s="27">
        <v>5.4775324367230951</v>
      </c>
      <c r="L65" s="27">
        <v>3.334853281885668</v>
      </c>
      <c r="M65" s="28">
        <f t="shared" si="22"/>
        <v>1.8380981331285553</v>
      </c>
      <c r="N65" s="27">
        <v>2137.0903287974202</v>
      </c>
      <c r="O65" s="27">
        <v>0.93013844659590861</v>
      </c>
      <c r="P65" s="28">
        <f t="shared" si="23"/>
        <v>57.585640741840741</v>
      </c>
      <c r="Q65" s="28">
        <f t="shared" si="24"/>
        <v>25.882578311924114</v>
      </c>
      <c r="R65" s="27">
        <v>12.38400876168618</v>
      </c>
      <c r="U65" s="33">
        <f t="shared" si="25"/>
        <v>417.90417454536282</v>
      </c>
      <c r="V65" s="33">
        <f t="shared" si="5"/>
        <v>929.78679982580741</v>
      </c>
      <c r="Y65" s="14">
        <v>0.58627933225396556</v>
      </c>
      <c r="Z65" s="14">
        <v>3.7525770304608755E-2</v>
      </c>
      <c r="AA65" s="14">
        <v>0.31884250879494502</v>
      </c>
      <c r="AB65" s="14">
        <v>5447.6600210921133</v>
      </c>
      <c r="AC65" s="14">
        <v>1795.2604505299564</v>
      </c>
      <c r="AD65" s="14">
        <v>1518.9561609878399</v>
      </c>
      <c r="AE65" s="14">
        <v>204.42763864910273</v>
      </c>
      <c r="AF65" s="14">
        <v>34.140133961482491</v>
      </c>
      <c r="AG65" s="14">
        <v>3.5864498008614514</v>
      </c>
      <c r="AH65" s="14">
        <v>0.59894971862249979</v>
      </c>
      <c r="AI65" s="14">
        <v>3.9902366013301203</v>
      </c>
      <c r="AJ65" s="14">
        <v>4.1497574478246202</v>
      </c>
      <c r="AK65" s="14">
        <f t="shared" si="17"/>
        <v>1.3390055709161477</v>
      </c>
      <c r="AL65" s="14">
        <v>2565.9122184462203</v>
      </c>
      <c r="AM65" s="14">
        <v>0.72747438237804207</v>
      </c>
      <c r="AN65" s="44">
        <f t="shared" si="18"/>
        <v>54.350805986892929</v>
      </c>
      <c r="AO65" s="44">
        <f t="shared" si="19"/>
        <v>51.44056022493195</v>
      </c>
      <c r="AP65" s="14">
        <v>7.8655290863810317</v>
      </c>
      <c r="AS65" s="33">
        <f t="shared" si="20"/>
        <v>997.22642533514829</v>
      </c>
      <c r="AU65" s="33">
        <f t="shared" si="21"/>
        <v>1053.6444341079318</v>
      </c>
    </row>
    <row r="66" spans="1:47" ht="15.75" x14ac:dyDescent="0.25">
      <c r="A66" s="27">
        <v>1.1538461538461524</v>
      </c>
      <c r="B66" s="27">
        <v>7.275674834948935E-2</v>
      </c>
      <c r="C66" s="27">
        <v>0.69449499858919295</v>
      </c>
      <c r="D66" s="27">
        <v>2915.0271490617956</v>
      </c>
      <c r="E66" s="27">
        <v>475.63564648617694</v>
      </c>
      <c r="F66" s="27">
        <v>783.43248280143985</v>
      </c>
      <c r="G66" s="27">
        <v>212.08789671621844</v>
      </c>
      <c r="H66" s="27">
        <v>17.830763733419747</v>
      </c>
      <c r="I66" s="27">
        <v>3.3138733861909131</v>
      </c>
      <c r="J66" s="27">
        <v>0.27860568333468355</v>
      </c>
      <c r="K66" s="27">
        <v>6.9212592321349984</v>
      </c>
      <c r="L66" s="27">
        <v>3.942252998239379</v>
      </c>
      <c r="M66" s="28">
        <f t="shared" si="22"/>
        <v>2.3225702121258385</v>
      </c>
      <c r="N66" s="27">
        <v>2115.1347184146111</v>
      </c>
      <c r="O66" s="27">
        <v>1.1626730582448863</v>
      </c>
      <c r="P66" s="28">
        <f t="shared" si="23"/>
        <v>71.982050927300946</v>
      </c>
      <c r="Q66" s="28">
        <f t="shared" si="24"/>
        <v>32.353222889905147</v>
      </c>
      <c r="R66" s="27">
        <v>15.480010952107728</v>
      </c>
      <c r="U66" s="33">
        <f t="shared" si="25"/>
        <v>517.01349297241484</v>
      </c>
      <c r="V66" s="33">
        <f t="shared" si="5"/>
        <v>1150.2931781443683</v>
      </c>
      <c r="Y66" s="14">
        <v>0.87829367218866983</v>
      </c>
      <c r="Z66" s="14">
        <v>6.1779558373255994E-2</v>
      </c>
      <c r="AA66" s="14">
        <v>0.48564488283599999</v>
      </c>
      <c r="AB66" s="14">
        <v>3697.2792799240219</v>
      </c>
      <c r="AC66" s="14">
        <v>806.01252457531768</v>
      </c>
      <c r="AD66" s="14">
        <v>922.63527776648789</v>
      </c>
      <c r="AE66" s="14">
        <v>228.41628109629599</v>
      </c>
      <c r="AF66" s="14">
        <v>25.419879357647279</v>
      </c>
      <c r="AG66" s="14">
        <v>4.0073031771279997</v>
      </c>
      <c r="AH66" s="14">
        <v>0.44596279574819786</v>
      </c>
      <c r="AI66" s="14">
        <v>4.9845569553217777</v>
      </c>
      <c r="AJ66" s="14">
        <v>4.0213201895178017</v>
      </c>
      <c r="AK66" s="14">
        <f t="shared" si="17"/>
        <v>1.6726701192354958</v>
      </c>
      <c r="AL66" s="14">
        <v>2334.8650293866685</v>
      </c>
      <c r="AM66" s="14">
        <v>1.0898152323834942</v>
      </c>
      <c r="AN66" s="44">
        <f t="shared" si="18"/>
        <v>81.421886037019249</v>
      </c>
      <c r="AO66" s="44">
        <f t="shared" si="19"/>
        <v>77.062103427222269</v>
      </c>
      <c r="AP66" s="14">
        <v>11.783196242694537</v>
      </c>
      <c r="AS66" s="33">
        <f t="shared" si="20"/>
        <v>1359.4052202039541</v>
      </c>
      <c r="AU66" s="33">
        <f t="shared" si="21"/>
        <v>1436.3134666069302</v>
      </c>
    </row>
    <row r="67" spans="1:47" ht="15.75" x14ac:dyDescent="0.25">
      <c r="A67" s="27">
        <v>1.4538461538461529</v>
      </c>
      <c r="B67" s="27">
        <v>9.8438750284390419E-2</v>
      </c>
      <c r="C67" s="27">
        <v>0.89736700631331601</v>
      </c>
      <c r="D67" s="27">
        <v>2372.4796112752229</v>
      </c>
      <c r="E67" s="27">
        <v>311.01266446507935</v>
      </c>
      <c r="F67" s="27">
        <v>579.04026448249795</v>
      </c>
      <c r="G67" s="27">
        <v>233.5439280091293</v>
      </c>
      <c r="H67" s="27">
        <v>15.965807957844776</v>
      </c>
      <c r="I67" s="27">
        <v>3.6491238751426454</v>
      </c>
      <c r="J67" s="27">
        <v>0.24946574934132462</v>
      </c>
      <c r="K67" s="27">
        <v>9.0890273117780023</v>
      </c>
      <c r="L67" s="27">
        <v>5.0080936507003377</v>
      </c>
      <c r="M67" s="28">
        <f t="shared" si="22"/>
        <v>3.0500091650261751</v>
      </c>
      <c r="N67" s="27">
        <v>1969.7711340843475</v>
      </c>
      <c r="O67" s="27">
        <v>1.4649680533885578</v>
      </c>
      <c r="P67" s="28">
        <f t="shared" si="23"/>
        <v>90.697384168399267</v>
      </c>
      <c r="Q67" s="28">
        <f t="shared" si="24"/>
        <v>40.765060841280523</v>
      </c>
      <c r="R67" s="27">
        <v>19.504813799655754</v>
      </c>
      <c r="U67" s="33">
        <f t="shared" si="25"/>
        <v>606.66670040392273</v>
      </c>
      <c r="V67" s="33">
        <f t="shared" si="5"/>
        <v>1349.7608406115987</v>
      </c>
      <c r="Y67" s="14">
        <v>1.3101399684745407</v>
      </c>
      <c r="Z67" s="14">
        <v>9.9948288421307666E-2</v>
      </c>
      <c r="AA67" s="14">
        <v>0.72631564712136598</v>
      </c>
      <c r="AB67" s="14">
        <v>2485.0375537426535</v>
      </c>
      <c r="AC67" s="14">
        <v>376.71578521443359</v>
      </c>
      <c r="AD67" s="14">
        <v>570.29490850038758</v>
      </c>
      <c r="AE67" s="14">
        <v>248.37525015925158</v>
      </c>
      <c r="AF67" s="14">
        <v>19.478061641877908</v>
      </c>
      <c r="AG67" s="14">
        <v>4.3574605291096766</v>
      </c>
      <c r="AH67" s="14">
        <v>0.34172037968206853</v>
      </c>
      <c r="AI67" s="14">
        <v>6.2485891613585833</v>
      </c>
      <c r="AJ67" s="14">
        <v>3.8972352537746326</v>
      </c>
      <c r="AK67" s="14">
        <f t="shared" si="17"/>
        <v>2.0968420004559003</v>
      </c>
      <c r="AL67" s="14">
        <v>2152.8271443160938</v>
      </c>
      <c r="AM67" s="14">
        <v>1.6256641023496652</v>
      </c>
      <c r="AN67" s="44">
        <f t="shared" si="18"/>
        <v>121.45603524599113</v>
      </c>
      <c r="AO67" s="44">
        <f t="shared" si="19"/>
        <v>114.95260065250102</v>
      </c>
      <c r="AP67" s="14">
        <v>17.576850252675996</v>
      </c>
      <c r="AS67" s="33">
        <f t="shared" si="20"/>
        <v>1869.7100200934351</v>
      </c>
      <c r="AU67" s="33">
        <f t="shared" si="21"/>
        <v>1975.48872153603</v>
      </c>
    </row>
    <row r="68" spans="1:47" ht="15.75" x14ac:dyDescent="0.25">
      <c r="A68" s="27">
        <v>1.7307692307692308</v>
      </c>
      <c r="B68" s="27">
        <v>0.12928181171347308</v>
      </c>
      <c r="C68" s="27">
        <v>1.0593917013045</v>
      </c>
      <c r="D68" s="27">
        <v>1976.275696451984</v>
      </c>
      <c r="E68" s="27">
        <v>221.56648779085432</v>
      </c>
      <c r="F68" s="27">
        <v>440.89728666804996</v>
      </c>
      <c r="G68" s="27">
        <v>255.49650248261827</v>
      </c>
      <c r="H68" s="27">
        <v>15.125737080915425</v>
      </c>
      <c r="I68" s="27">
        <v>3.9921328512909104</v>
      </c>
      <c r="J68" s="27">
        <v>0.23633964188930351</v>
      </c>
      <c r="K68" s="27">
        <v>10.538928759584897</v>
      </c>
      <c r="L68" s="27">
        <v>4.9720492413776221</v>
      </c>
      <c r="M68" s="28">
        <f t="shared" si="22"/>
        <v>3.5365532750284889</v>
      </c>
      <c r="N68" s="27">
        <v>1785.52174965679</v>
      </c>
      <c r="O68" s="27">
        <v>1.7440095873673318</v>
      </c>
      <c r="P68" s="28">
        <f t="shared" si="23"/>
        <v>107.97307639095156</v>
      </c>
      <c r="Q68" s="28">
        <f t="shared" si="24"/>
        <v>48.529834334857789</v>
      </c>
      <c r="R68" s="27">
        <v>23.220016428161625</v>
      </c>
      <c r="U68" s="33">
        <f t="shared" si="25"/>
        <v>654.66669465400082</v>
      </c>
      <c r="V68" s="33">
        <f t="shared" ref="V68:V84" si="26">(0.001075/0.142286)*N68*P68</f>
        <v>1456.555086191916</v>
      </c>
      <c r="Y68" s="14">
        <v>1.4786904797711089</v>
      </c>
      <c r="Z68" s="14">
        <v>0.11539308047399982</v>
      </c>
      <c r="AA68" s="14">
        <v>0.82063045230323794</v>
      </c>
      <c r="AB68" s="14">
        <v>2204.1239972622766</v>
      </c>
      <c r="AC68" s="14">
        <v>299.2120497542258</v>
      </c>
      <c r="AD68" s="14">
        <v>493.96376078930615</v>
      </c>
      <c r="AE68" s="14">
        <v>254.34065779076005</v>
      </c>
      <c r="AF68" s="14">
        <v>17.974884983864598</v>
      </c>
      <c r="AG68" s="14">
        <v>4.4621168033466674</v>
      </c>
      <c r="AH68" s="14">
        <v>0.31534885936604556</v>
      </c>
      <c r="AI68" s="14">
        <v>7.2508250591909666</v>
      </c>
      <c r="AJ68" s="14">
        <v>4.4818864107597243</v>
      </c>
      <c r="AK68" s="14">
        <f t="shared" si="17"/>
        <v>2.433162771540593</v>
      </c>
      <c r="AL68" s="14">
        <v>2104.5746539055353</v>
      </c>
      <c r="AM68" s="14">
        <v>1.8348070353498336</v>
      </c>
      <c r="AN68" s="44">
        <f t="shared" si="18"/>
        <v>137.08144728849354</v>
      </c>
      <c r="AO68" s="44">
        <f t="shared" si="19"/>
        <v>129.74134084902283</v>
      </c>
      <c r="AP68" s="14">
        <v>19.838125512083</v>
      </c>
      <c r="AS68" s="33">
        <f t="shared" si="20"/>
        <v>2062.9514697733107</v>
      </c>
      <c r="AU68" s="33">
        <f t="shared" si="21"/>
        <v>2179.662791457733</v>
      </c>
    </row>
    <row r="69" spans="1:47" ht="15.75" x14ac:dyDescent="0.25">
      <c r="A69" s="27">
        <v>2.0538461538461541</v>
      </c>
      <c r="B69" s="27">
        <v>0.16270927656830811</v>
      </c>
      <c r="C69" s="27">
        <v>1.2734258366776301</v>
      </c>
      <c r="D69" s="27">
        <v>1686.9691237042221</v>
      </c>
      <c r="E69" s="27">
        <v>157.04567195243877</v>
      </c>
      <c r="F69" s="27">
        <v>350.31807160712458</v>
      </c>
      <c r="G69" s="27">
        <v>274.48552571098662</v>
      </c>
      <c r="H69" s="27">
        <v>13.772174657568845</v>
      </c>
      <c r="I69" s="27">
        <v>4.288836339234166</v>
      </c>
      <c r="J69" s="27">
        <v>0.21519022902451321</v>
      </c>
      <c r="K69" s="27">
        <v>11.467135398871928</v>
      </c>
      <c r="L69" s="27">
        <v>4.6086336587871264</v>
      </c>
      <c r="M69" s="28">
        <f t="shared" si="22"/>
        <v>3.8480320130442713</v>
      </c>
      <c r="N69" s="27">
        <v>1683.5228037884531</v>
      </c>
      <c r="O69" s="27">
        <v>2.0695580436759</v>
      </c>
      <c r="P69" s="28">
        <f t="shared" si="23"/>
        <v>128.12805065059587</v>
      </c>
      <c r="Q69" s="28">
        <f t="shared" si="24"/>
        <v>57.588736744031245</v>
      </c>
      <c r="R69" s="27">
        <v>27.554419494751794</v>
      </c>
      <c r="U69" s="33">
        <f t="shared" si="25"/>
        <v>732.49193818220056</v>
      </c>
      <c r="V69" s="33">
        <f t="shared" si="26"/>
        <v>1629.7069438025039</v>
      </c>
      <c r="Y69" s="14">
        <v>1.7930892670224452</v>
      </c>
      <c r="Z69" s="14">
        <v>0.14484228146535208</v>
      </c>
      <c r="AA69" s="14">
        <v>0.99902708447138999</v>
      </c>
      <c r="AB69" s="14">
        <v>1824.8046883859217</v>
      </c>
      <c r="AC69" s="14">
        <v>207.93312756519353</v>
      </c>
      <c r="AD69" s="14">
        <v>393.53149800830118</v>
      </c>
      <c r="AE69" s="14">
        <v>264.30887429448779</v>
      </c>
      <c r="AF69" s="14">
        <v>15.887547744203077</v>
      </c>
      <c r="AG69" s="14">
        <v>4.6369977946401368</v>
      </c>
      <c r="AH69" s="14">
        <v>0.27872890779303644</v>
      </c>
      <c r="AI69" s="14">
        <v>8.8246346421313593</v>
      </c>
      <c r="AJ69" s="14">
        <v>5.1449380707048062</v>
      </c>
      <c r="AK69" s="14">
        <f t="shared" si="17"/>
        <v>2.9612867926615301</v>
      </c>
      <c r="AL69" s="14">
        <v>2033.168536013708</v>
      </c>
      <c r="AM69" s="14">
        <v>2.2249232325160588</v>
      </c>
      <c r="AN69" s="44">
        <f t="shared" si="18"/>
        <v>166.22766914611424</v>
      </c>
      <c r="AO69" s="44">
        <f t="shared" si="19"/>
        <v>157.32691117446993</v>
      </c>
      <c r="AP69" s="14">
        <v>24.056102626065737</v>
      </c>
      <c r="AS69" s="33">
        <f t="shared" si="20"/>
        <v>2416.6997110978409</v>
      </c>
      <c r="AU69" s="33">
        <f t="shared" si="21"/>
        <v>2553.4243124902264</v>
      </c>
    </row>
    <row r="70" spans="1:47" ht="15.75" x14ac:dyDescent="0.25">
      <c r="A70" s="27">
        <v>2.3769230769230787</v>
      </c>
      <c r="B70" s="27">
        <v>0.20218408868403062</v>
      </c>
      <c r="C70" s="27">
        <v>1.4396053291132</v>
      </c>
      <c r="D70" s="27">
        <v>1423.909823818188</v>
      </c>
      <c r="E70" s="27">
        <v>121.26986818587064</v>
      </c>
      <c r="F70" s="27">
        <v>281.92129445496818</v>
      </c>
      <c r="G70" s="27">
        <v>287.89191009691893</v>
      </c>
      <c r="H70" s="27">
        <v>13.375586714827339</v>
      </c>
      <c r="I70" s="27">
        <v>4.4983110952643584</v>
      </c>
      <c r="J70" s="27">
        <v>0.20899354241917717</v>
      </c>
      <c r="K70" s="27">
        <v>12.196250045067563</v>
      </c>
      <c r="L70" s="27">
        <v>4.2919730172080861</v>
      </c>
      <c r="M70" s="28">
        <f t="shared" si="22"/>
        <v>4.0927013574052227</v>
      </c>
      <c r="N70" s="27">
        <v>1567.9476579748148</v>
      </c>
      <c r="O70" s="27">
        <v>2.3951064999844709</v>
      </c>
      <c r="P70" s="28">
        <f t="shared" si="23"/>
        <v>148.28302491024024</v>
      </c>
      <c r="Q70" s="28">
        <f t="shared" si="24"/>
        <v>66.64763915320475</v>
      </c>
      <c r="R70" s="27">
        <v>31.888822561341986</v>
      </c>
      <c r="U70" s="33">
        <f t="shared" si="25"/>
        <v>789.51907038502941</v>
      </c>
      <c r="V70" s="33">
        <f t="shared" si="26"/>
        <v>1756.5854915265011</v>
      </c>
      <c r="Y70" s="14">
        <v>2.2244450646690002</v>
      </c>
      <c r="Z70" s="14">
        <v>0.18648438807554463</v>
      </c>
      <c r="AA70" s="14">
        <v>1.18592653138336</v>
      </c>
      <c r="AB70" s="14">
        <v>1407.5290373910659</v>
      </c>
      <c r="AC70" s="14">
        <v>132.96852758745126</v>
      </c>
      <c r="AD70" s="14">
        <v>305.65561325653363</v>
      </c>
      <c r="AE70" s="14">
        <v>262.48219123643332</v>
      </c>
      <c r="AF70" s="14">
        <v>13.347901795572412</v>
      </c>
      <c r="AG70" s="14">
        <v>4.6049507234461986</v>
      </c>
      <c r="AH70" s="14">
        <v>0.23417371571179671</v>
      </c>
      <c r="AI70" s="14">
        <v>9.9045515618364686</v>
      </c>
      <c r="AJ70" s="14">
        <v>4.8560441087591544</v>
      </c>
      <c r="AK70" s="14">
        <f t="shared" si="17"/>
        <v>3.323675020750493</v>
      </c>
      <c r="AL70" s="14">
        <v>1959.0523037579128</v>
      </c>
      <c r="AM70" s="14">
        <v>2.76016347588555</v>
      </c>
      <c r="AN70" s="44">
        <f t="shared" si="18"/>
        <v>206.21634686237664</v>
      </c>
      <c r="AO70" s="44">
        <f t="shared" si="19"/>
        <v>195.17437170476748</v>
      </c>
      <c r="AP70" s="14">
        <v>29.843176101646403</v>
      </c>
      <c r="AS70" s="33">
        <f t="shared" si="20"/>
        <v>2888.7842986093679</v>
      </c>
      <c r="AU70" s="33">
        <f t="shared" si="21"/>
        <v>3052.2170494481243</v>
      </c>
    </row>
    <row r="71" spans="1:47" ht="15.75" x14ac:dyDescent="0.25">
      <c r="A71" s="27">
        <v>2.6538461538461551</v>
      </c>
      <c r="B71" s="27">
        <v>0.2289908588489388</v>
      </c>
      <c r="C71" s="27">
        <v>1.645060707491</v>
      </c>
      <c r="D71" s="27">
        <v>1305.2681433719392</v>
      </c>
      <c r="E71" s="27">
        <v>103.24571914317957</v>
      </c>
      <c r="F71" s="27">
        <v>248.9182331841547</v>
      </c>
      <c r="G71" s="27">
        <v>298.89447317890017</v>
      </c>
      <c r="H71" s="27">
        <v>13.044378468247183</v>
      </c>
      <c r="I71" s="27">
        <v>4.6702261434203152</v>
      </c>
      <c r="J71" s="27">
        <v>0.20381841356636224</v>
      </c>
      <c r="K71" s="27">
        <v>12.652350050568256</v>
      </c>
      <c r="L71" s="27">
        <v>4.0016585111844112</v>
      </c>
      <c r="M71" s="28">
        <f t="shared" si="22"/>
        <v>4.2457550505262605</v>
      </c>
      <c r="N71" s="27">
        <v>1545.6850460100741</v>
      </c>
      <c r="O71" s="27">
        <v>2.6741480339632431</v>
      </c>
      <c r="P71" s="28">
        <f t="shared" si="23"/>
        <v>165.55871713279242</v>
      </c>
      <c r="Q71" s="28">
        <f t="shared" si="24"/>
        <v>74.412412646781959</v>
      </c>
      <c r="R71" s="27">
        <v>35.604025189847832</v>
      </c>
      <c r="U71" s="33">
        <f t="shared" si="25"/>
        <v>868.98581009787631</v>
      </c>
      <c r="V71" s="33">
        <f t="shared" si="26"/>
        <v>1933.3894817967107</v>
      </c>
      <c r="Y71" s="14">
        <v>2.7256663222326654</v>
      </c>
      <c r="Z71" s="14">
        <v>0.2360425906501997</v>
      </c>
      <c r="AA71" s="14">
        <v>1.4603740539814301</v>
      </c>
      <c r="AB71" s="14">
        <v>1154.4142516577963</v>
      </c>
      <c r="AC71" s="14">
        <v>93.241938795480806</v>
      </c>
      <c r="AD71" s="14">
        <v>241.48184377653448</v>
      </c>
      <c r="AE71" s="14">
        <v>272.49093064481781</v>
      </c>
      <c r="AF71" s="14">
        <v>12.111589621225335</v>
      </c>
      <c r="AG71" s="14">
        <v>4.7805426428915405</v>
      </c>
      <c r="AH71" s="14">
        <v>0.21248402844254974</v>
      </c>
      <c r="AI71" s="14">
        <v>10.961172283950447</v>
      </c>
      <c r="AJ71" s="14">
        <v>4.7058277496591989</v>
      </c>
      <c r="AK71" s="14">
        <f t="shared" si="17"/>
        <v>3.6782457328692773</v>
      </c>
      <c r="AL71" s="14">
        <v>1896.4838198388522</v>
      </c>
      <c r="AM71" s="14">
        <v>3.382095044544231</v>
      </c>
      <c r="AN71" s="44">
        <f t="shared" si="18"/>
        <v>252.68187588182471</v>
      </c>
      <c r="AO71" s="44">
        <f t="shared" si="19"/>
        <v>239.15187673909313</v>
      </c>
      <c r="AP71" s="14">
        <v>36.567565250625861</v>
      </c>
      <c r="AS71" s="33">
        <f t="shared" si="20"/>
        <v>3426.6459073539886</v>
      </c>
      <c r="AU71" s="33">
        <f t="shared" si="21"/>
        <v>3620.5081375865539</v>
      </c>
    </row>
    <row r="72" spans="1:47" ht="15.75" x14ac:dyDescent="0.25">
      <c r="A72" s="29">
        <v>0.56657080704092033</v>
      </c>
      <c r="B72" s="29">
        <v>3.5412686209819008E-2</v>
      </c>
      <c r="C72" s="29">
        <v>0.28998570353116998</v>
      </c>
      <c r="D72" s="29">
        <v>5048.210961235096</v>
      </c>
      <c r="E72" s="29">
        <v>1627.2290859307975</v>
      </c>
      <c r="F72" s="29">
        <v>1609.5926658112537</v>
      </c>
      <c r="G72" s="29">
        <v>178.77071069118725</v>
      </c>
      <c r="H72" s="29">
        <v>29.267099426878659</v>
      </c>
      <c r="I72" s="29">
        <v>2.7932923545498007</v>
      </c>
      <c r="J72" s="29">
        <v>0.45729842854497904</v>
      </c>
      <c r="K72" s="29">
        <v>3.3833236946230079</v>
      </c>
      <c r="L72" s="29">
        <v>2.1905656035025305</v>
      </c>
      <c r="M72" s="30">
        <f t="shared" si="22"/>
        <v>1.1353435216855732</v>
      </c>
      <c r="N72" s="29">
        <v>2133.8246644366777</v>
      </c>
      <c r="O72" s="29">
        <v>0.57090506454326884</v>
      </c>
      <c r="P72" s="28">
        <f t="shared" si="23"/>
        <v>35.345204861496036</v>
      </c>
      <c r="Q72" s="28">
        <f t="shared" si="24"/>
        <v>15.886339389360582</v>
      </c>
      <c r="R72" s="29">
        <v>7.6011193250529105</v>
      </c>
      <c r="S72" s="31" t="s">
        <v>28</v>
      </c>
      <c r="U72" s="33">
        <f t="shared" si="25"/>
        <v>256.11137095622013</v>
      </c>
      <c r="V72" s="33">
        <f t="shared" si="26"/>
        <v>569.81716504613564</v>
      </c>
      <c r="Y72" s="14">
        <v>3.1276610937542082</v>
      </c>
      <c r="Z72" s="14">
        <v>0.27622588974360157</v>
      </c>
      <c r="AA72" s="14">
        <v>1.6574403428809801</v>
      </c>
      <c r="AB72" s="14">
        <v>995.04214940126087</v>
      </c>
      <c r="AC72" s="14">
        <v>71.551850325829918</v>
      </c>
      <c r="AD72" s="14">
        <v>206.35285147568371</v>
      </c>
      <c r="AE72" s="14">
        <v>274.85640305074901</v>
      </c>
      <c r="AF72" s="14">
        <v>11.106818851643549</v>
      </c>
      <c r="AG72" s="14">
        <v>4.8220421587850701</v>
      </c>
      <c r="AH72" s="14">
        <v>0.19485647108146578</v>
      </c>
      <c r="AI72" s="14">
        <v>11.784971778826215</v>
      </c>
      <c r="AJ72" s="14">
        <v>4.724637289739289</v>
      </c>
      <c r="AK72" s="14">
        <f t="shared" si="17"/>
        <v>3.9546885163846359</v>
      </c>
      <c r="AL72" s="14">
        <v>1859.611112799357</v>
      </c>
      <c r="AM72" s="14">
        <v>3.880903175827898</v>
      </c>
      <c r="AN72" s="44">
        <f t="shared" si="18"/>
        <v>289.94865066427303</v>
      </c>
      <c r="AO72" s="44">
        <f t="shared" si="19"/>
        <v>274.42318022349428</v>
      </c>
      <c r="AP72" s="14">
        <v>41.96073092102359</v>
      </c>
      <c r="AS72" s="33">
        <f t="shared" si="20"/>
        <v>3855.5755676584622</v>
      </c>
      <c r="AU72" s="33">
        <f t="shared" si="21"/>
        <v>4073.704460629966</v>
      </c>
    </row>
    <row r="73" spans="1:47" ht="15.75" x14ac:dyDescent="0.25">
      <c r="A73" s="29">
        <v>0.85384615384615459</v>
      </c>
      <c r="B73" s="29">
        <v>5.4989559298842784E-2</v>
      </c>
      <c r="C73" s="29">
        <v>0.42868379994519501</v>
      </c>
      <c r="D73" s="29">
        <v>3285.8453075326047</v>
      </c>
      <c r="E73" s="29">
        <v>707.32614839306643</v>
      </c>
      <c r="F73" s="29">
        <v>1036.5604075899464</v>
      </c>
      <c r="G73" s="29">
        <v>180.68718538538846</v>
      </c>
      <c r="H73" s="29">
        <v>19.907717212075411</v>
      </c>
      <c r="I73" s="29">
        <v>2.8232372716466947</v>
      </c>
      <c r="J73" s="29">
        <v>0.3110580814386783</v>
      </c>
      <c r="K73" s="29">
        <v>5.2489004810694571</v>
      </c>
      <c r="L73" s="29">
        <v>3.696145874403443</v>
      </c>
      <c r="M73" s="30">
        <f t="shared" si="22"/>
        <v>1.7613760003588783</v>
      </c>
      <c r="N73" s="29">
        <v>2070.9174892912274</v>
      </c>
      <c r="O73" s="29">
        <v>0.86037806310121767</v>
      </c>
      <c r="P73" s="28">
        <f t="shared" si="23"/>
        <v>53.266717686202817</v>
      </c>
      <c r="Q73" s="28">
        <f t="shared" si="24"/>
        <v>23.941384938529865</v>
      </c>
      <c r="R73" s="29">
        <v>11.455208104559745</v>
      </c>
      <c r="U73" s="33">
        <f t="shared" si="25"/>
        <v>374.5918800590656</v>
      </c>
      <c r="V73" s="33">
        <f t="shared" si="26"/>
        <v>833.42212549026567</v>
      </c>
      <c r="Y73" s="46">
        <v>1.0934315156667536</v>
      </c>
      <c r="Z73" s="46">
        <v>8.0186283760454405E-2</v>
      </c>
      <c r="AA73" s="46">
        <v>0.61472030517080001</v>
      </c>
      <c r="AB73" s="46">
        <v>3019.5159761796522</v>
      </c>
      <c r="AC73" s="46">
        <v>539.91531790167801</v>
      </c>
      <c r="AD73" s="46">
        <v>710.84476455199911</v>
      </c>
      <c r="AE73" s="46">
        <v>242.12376488516708</v>
      </c>
      <c r="AF73" s="46">
        <v>22.230123988562674</v>
      </c>
      <c r="AG73" s="46">
        <v>4.2477853488625801</v>
      </c>
      <c r="AH73" s="46">
        <v>0.39000217523794167</v>
      </c>
      <c r="AI73" s="46">
        <v>6.0778745416888311</v>
      </c>
      <c r="AJ73" s="46">
        <v>4.5041589347413842</v>
      </c>
      <c r="AK73" s="46">
        <f t="shared" si="17"/>
        <v>2.0395552153318226</v>
      </c>
      <c r="AL73" s="46">
        <v>2239.5374382705149</v>
      </c>
      <c r="AM73" s="46">
        <v>1.3567652359059901</v>
      </c>
      <c r="AN73" s="44">
        <f t="shared" si="18"/>
        <v>101.36615926657718</v>
      </c>
      <c r="AO73" s="44">
        <f t="shared" si="19"/>
        <v>95.938448857223548</v>
      </c>
      <c r="AP73" s="46">
        <v>14.669487592847638</v>
      </c>
      <c r="AQ73" s="47" t="s">
        <v>40</v>
      </c>
      <c r="AS73" s="33">
        <f t="shared" si="20"/>
        <v>1623.2944849405753</v>
      </c>
      <c r="AU73" s="33">
        <f t="shared" si="21"/>
        <v>1715.1322463210058</v>
      </c>
    </row>
    <row r="74" spans="1:47" ht="15.75" x14ac:dyDescent="0.25">
      <c r="A74" s="29">
        <v>1.1538461538461544</v>
      </c>
      <c r="B74" s="29">
        <v>7.4385780674611726E-2</v>
      </c>
      <c r="C74" s="29">
        <v>0.63339004048334802</v>
      </c>
      <c r="D74" s="29">
        <v>2658.5492591091406</v>
      </c>
      <c r="E74" s="29">
        <v>434.4629224523319</v>
      </c>
      <c r="F74" s="29">
        <v>766.27548280143833</v>
      </c>
      <c r="G74" s="29">
        <v>197.75826210074405</v>
      </c>
      <c r="H74" s="29">
        <v>16.671195303402026</v>
      </c>
      <c r="I74" s="29">
        <v>3.0899728453241257</v>
      </c>
      <c r="J74" s="29">
        <v>0.26048742661565666</v>
      </c>
      <c r="K74" s="29">
        <v>6.5889125989993298</v>
      </c>
      <c r="L74" s="29">
        <v>3.8112369978759193</v>
      </c>
      <c r="M74" s="30">
        <f t="shared" si="22"/>
        <v>2.2110444963084999</v>
      </c>
      <c r="N74" s="29">
        <v>2068.8137307602901</v>
      </c>
      <c r="O74" s="29">
        <v>1.1626730582448885</v>
      </c>
      <c r="P74" s="28">
        <f t="shared" si="23"/>
        <v>71.982050927301074</v>
      </c>
      <c r="Q74" s="28">
        <f t="shared" si="24"/>
        <v>32.353222889905211</v>
      </c>
      <c r="R74" s="29">
        <v>15.480010952107756</v>
      </c>
      <c r="U74" s="33">
        <f t="shared" si="25"/>
        <v>505.69101057136908</v>
      </c>
      <c r="V74" s="33">
        <f t="shared" si="26"/>
        <v>1125.1020091659648</v>
      </c>
      <c r="Y74" s="46">
        <v>1.7032155419026778</v>
      </c>
      <c r="Z74" s="46">
        <v>0.13628266655024912</v>
      </c>
      <c r="AA74" s="46">
        <v>0.91558428685784299</v>
      </c>
      <c r="AB74" s="46">
        <v>1853.5403962686482</v>
      </c>
      <c r="AC74" s="46">
        <v>220.70934350774098</v>
      </c>
      <c r="AD74" s="46">
        <v>418.24834693107056</v>
      </c>
      <c r="AE74" s="46">
        <v>252.60542776209681</v>
      </c>
      <c r="AF74" s="46">
        <v>15.815355366632511</v>
      </c>
      <c r="AG74" s="46">
        <v>4.4316741712648566</v>
      </c>
      <c r="AH74" s="46">
        <v>0.27746237485320197</v>
      </c>
      <c r="AI74" s="46">
        <v>8.1550346198724242</v>
      </c>
      <c r="AJ74" s="46">
        <v>4.8788690269595669</v>
      </c>
      <c r="AK74" s="46">
        <f t="shared" si="17"/>
        <v>2.7365887986149073</v>
      </c>
      <c r="AL74" s="46">
        <v>2052.5597819877012</v>
      </c>
      <c r="AM74" s="46">
        <v>2.1134050037868315</v>
      </c>
      <c r="AN74" s="44">
        <f t="shared" si="18"/>
        <v>157.89595910864037</v>
      </c>
      <c r="AO74" s="44">
        <f t="shared" si="19"/>
        <v>149.44132743422691</v>
      </c>
      <c r="AP74" s="46">
        <v>22.850355876793106</v>
      </c>
      <c r="AS74" s="33">
        <f t="shared" si="20"/>
        <v>2317.463087322194</v>
      </c>
      <c r="AU74" s="33">
        <f t="shared" si="21"/>
        <v>2448.5733843113703</v>
      </c>
    </row>
    <row r="75" spans="1:47" ht="15.75" x14ac:dyDescent="0.25">
      <c r="A75" s="29">
        <v>1.3615384615384618</v>
      </c>
      <c r="B75" s="29">
        <v>9.8088245608121738E-2</v>
      </c>
      <c r="C75" s="29">
        <v>0.72548128537296097</v>
      </c>
      <c r="D75" s="29">
        <v>2186.9340202352228</v>
      </c>
      <c r="E75" s="29">
        <v>306.1161653980688</v>
      </c>
      <c r="F75" s="29">
        <v>581.10938417355464</v>
      </c>
      <c r="G75" s="29">
        <v>214.51252130558962</v>
      </c>
      <c r="H75" s="29">
        <v>15.621575802092138</v>
      </c>
      <c r="I75" s="29">
        <v>3.3517581453998377</v>
      </c>
      <c r="J75" s="29">
        <v>0.24408712190768966</v>
      </c>
      <c r="K75" s="29">
        <v>7.7547514229608971</v>
      </c>
      <c r="L75" s="29">
        <v>3.7137193993197219</v>
      </c>
      <c r="M75" s="30">
        <f t="shared" si="22"/>
        <v>2.6022655781747979</v>
      </c>
      <c r="N75" s="29">
        <v>1851.2981010627554</v>
      </c>
      <c r="O75" s="29">
        <v>1.3719542087289678</v>
      </c>
      <c r="P75" s="28">
        <f t="shared" si="23"/>
        <v>84.938820094215245</v>
      </c>
      <c r="Q75" s="28">
        <f t="shared" si="24"/>
        <v>38.176803010088136</v>
      </c>
      <c r="R75" s="29">
        <v>18.266412923487149</v>
      </c>
      <c r="U75" s="33">
        <f t="shared" si="25"/>
        <v>533.97657630416757</v>
      </c>
      <c r="V75" s="33">
        <f t="shared" si="26"/>
        <v>1188.0340094805645</v>
      </c>
      <c r="Y75" s="46">
        <v>1.9784203077957523</v>
      </c>
      <c r="Z75" s="46">
        <v>0.16253492478921161</v>
      </c>
      <c r="AA75" s="46">
        <v>1.0818276217623399</v>
      </c>
      <c r="AB75" s="46">
        <v>1623.1695650086986</v>
      </c>
      <c r="AC75" s="46">
        <v>169.63726414029955</v>
      </c>
      <c r="AD75" s="46">
        <v>350.69385902089778</v>
      </c>
      <c r="AE75" s="46">
        <v>263.82174316882612</v>
      </c>
      <c r="AF75" s="46">
        <v>14.668811732131639</v>
      </c>
      <c r="AG75" s="46">
        <v>4.6284516345408093</v>
      </c>
      <c r="AH75" s="46">
        <v>0.25734757424792348</v>
      </c>
      <c r="AI75" s="46">
        <v>8.9381826366511223</v>
      </c>
      <c r="AJ75" s="46">
        <v>4.6597372228194045</v>
      </c>
      <c r="AK75" s="46">
        <f t="shared" si="17"/>
        <v>2.9993901465272224</v>
      </c>
      <c r="AL75" s="46">
        <v>1999.1192117790688</v>
      </c>
      <c r="AM75" s="46">
        <v>2.4548879899358855</v>
      </c>
      <c r="AN75" s="44">
        <f t="shared" si="18"/>
        <v>183.40871389093491</v>
      </c>
      <c r="AO75" s="44">
        <f t="shared" si="19"/>
        <v>173.58798680849699</v>
      </c>
      <c r="AP75" s="46">
        <v>26.542505628210549</v>
      </c>
      <c r="AS75" s="33">
        <f t="shared" si="20"/>
        <v>2621.8307515506567</v>
      </c>
      <c r="AU75" s="33">
        <f t="shared" si="21"/>
        <v>2770.1606258738593</v>
      </c>
    </row>
    <row r="76" spans="1:47" ht="15.75" x14ac:dyDescent="0.25">
      <c r="A76" s="29">
        <v>1.5923076923076931</v>
      </c>
      <c r="B76" s="29">
        <v>0.1189392667763953</v>
      </c>
      <c r="C76" s="29">
        <v>0.91835734778356004</v>
      </c>
      <c r="D76" s="29">
        <v>2024.0769245289105</v>
      </c>
      <c r="E76" s="29">
        <v>245.03695399967887</v>
      </c>
      <c r="F76" s="29">
        <v>479.23618116092359</v>
      </c>
      <c r="G76" s="29">
        <v>240.7422253024898</v>
      </c>
      <c r="H76" s="29">
        <v>15.299616076512374</v>
      </c>
      <c r="I76" s="29">
        <v>3.7615972703514031</v>
      </c>
      <c r="J76" s="29">
        <v>0.23905650119550584</v>
      </c>
      <c r="K76" s="29">
        <v>8.9374686988883418</v>
      </c>
      <c r="L76" s="29">
        <v>4.2189577461772387</v>
      </c>
      <c r="M76" s="30">
        <f t="shared" si="22"/>
        <v>2.9991505700967589</v>
      </c>
      <c r="N76" s="29">
        <v>1785.52174965679</v>
      </c>
      <c r="O76" s="29">
        <v>1.6044888203779459</v>
      </c>
      <c r="P76" s="28">
        <f t="shared" si="23"/>
        <v>99.335230279675471</v>
      </c>
      <c r="Q76" s="28">
        <f t="shared" si="24"/>
        <v>44.647447588069184</v>
      </c>
      <c r="R76" s="29">
        <v>21.362415113908703</v>
      </c>
      <c r="U76" s="33">
        <f t="shared" si="25"/>
        <v>602.29335908168093</v>
      </c>
      <c r="V76" s="33">
        <f t="shared" si="26"/>
        <v>1340.0306792965632</v>
      </c>
      <c r="Y76" s="48">
        <v>2.1408283285837801</v>
      </c>
      <c r="Z76" s="48">
        <v>0.178001267427885</v>
      </c>
      <c r="AA76" s="48">
        <v>1.1555709815847901</v>
      </c>
      <c r="AB76" s="48">
        <v>1480.7300467130174</v>
      </c>
      <c r="AC76" s="48">
        <v>144.10473263278971</v>
      </c>
      <c r="AD76" s="48">
        <v>320.22243899523266</v>
      </c>
      <c r="AE76" s="48">
        <v>263.57182503346843</v>
      </c>
      <c r="AF76" s="48">
        <v>13.756988784416325</v>
      </c>
      <c r="AG76" s="48">
        <v>4.6240671058503233</v>
      </c>
      <c r="AH76" s="48">
        <v>0.24135068042835658</v>
      </c>
      <c r="AI76" s="48">
        <v>9.4610440556561457</v>
      </c>
      <c r="AJ76" s="48">
        <v>4.4929761797400056</v>
      </c>
      <c r="AK76" s="46">
        <f t="shared" si="17"/>
        <v>3.1748469985423307</v>
      </c>
      <c r="AL76" s="48">
        <v>1975.2659369336088</v>
      </c>
      <c r="AM76" s="48">
        <v>2.6564091217857655</v>
      </c>
      <c r="AN76" s="44">
        <f t="shared" si="18"/>
        <v>198.46468865066203</v>
      </c>
      <c r="AO76" s="44">
        <f t="shared" si="19"/>
        <v>187.83778057530094</v>
      </c>
      <c r="AP76" s="46">
        <v>28.721373176651522</v>
      </c>
      <c r="AS76" s="33">
        <f t="shared" si="20"/>
        <v>2803.2047240246516</v>
      </c>
      <c r="AU76" s="33">
        <f t="shared" si="21"/>
        <v>2961.7958169740587</v>
      </c>
    </row>
    <row r="77" spans="1:47" ht="15.75" x14ac:dyDescent="0.25">
      <c r="A77" s="29">
        <v>1.9153846153846146</v>
      </c>
      <c r="B77" s="29">
        <v>0.15730485872586866</v>
      </c>
      <c r="C77" s="29">
        <v>1.10264515632321</v>
      </c>
      <c r="D77" s="29">
        <v>1679.5505495612074</v>
      </c>
      <c r="E77" s="29">
        <v>173.01143401360974</v>
      </c>
      <c r="F77" s="29">
        <v>362.35371533776021</v>
      </c>
      <c r="G77" s="29">
        <v>264.20146192168079</v>
      </c>
      <c r="H77" s="29">
        <v>14.500695280162191</v>
      </c>
      <c r="I77" s="29">
        <v>4.1281478425262623</v>
      </c>
      <c r="J77" s="29">
        <v>0.22657336375253423</v>
      </c>
      <c r="K77" s="29">
        <v>10.850278228732204</v>
      </c>
      <c r="L77" s="29">
        <v>5.1011238146529907</v>
      </c>
      <c r="M77" s="30">
        <f t="shared" si="22"/>
        <v>3.6410329626618134</v>
      </c>
      <c r="N77" s="29">
        <v>1623.9672482328976</v>
      </c>
      <c r="O77" s="29">
        <v>1.930037276686513</v>
      </c>
      <c r="P77" s="28">
        <f t="shared" si="23"/>
        <v>119.49020453931969</v>
      </c>
      <c r="Q77" s="28">
        <f t="shared" si="24"/>
        <v>53.706349997242604</v>
      </c>
      <c r="R77" s="29">
        <v>25.696818180498855</v>
      </c>
      <c r="U77" s="33">
        <f t="shared" si="25"/>
        <v>658.94504676481938</v>
      </c>
      <c r="V77" s="33">
        <f t="shared" si="26"/>
        <v>1466.0739078738807</v>
      </c>
      <c r="Y77" s="48">
        <v>2.4337606617383116</v>
      </c>
      <c r="Z77" s="48">
        <v>0.20683881154978326</v>
      </c>
      <c r="AA77" s="48">
        <v>1.3142141213680301</v>
      </c>
      <c r="AB77" s="48">
        <v>1303.0267840630288</v>
      </c>
      <c r="AC77" s="48">
        <v>114.55522269517097</v>
      </c>
      <c r="AD77" s="48">
        <v>275.57690731693691</v>
      </c>
      <c r="AE77" s="48">
        <v>269.51651143313296</v>
      </c>
      <c r="AF77" s="48">
        <v>12.873597237197313</v>
      </c>
      <c r="AG77" s="48">
        <v>4.7283598497040868</v>
      </c>
      <c r="AH77" s="48">
        <v>0.22585258310872477</v>
      </c>
      <c r="AI77" s="48">
        <v>10.24362552297737</v>
      </c>
      <c r="AJ77" s="48">
        <v>4.8360519892791576</v>
      </c>
      <c r="AK77" s="46">
        <f t="shared" si="17"/>
        <v>3.4374582291870368</v>
      </c>
      <c r="AL77" s="48">
        <v>1932.4695502460861</v>
      </c>
      <c r="AM77" s="48">
        <v>3.0198890475079976</v>
      </c>
      <c r="AN77" s="44">
        <f t="shared" si="18"/>
        <v>225.62087091852518</v>
      </c>
      <c r="AO77" s="44">
        <f t="shared" si="19"/>
        <v>213.53986914720039</v>
      </c>
      <c r="AP77" s="46">
        <v>32.651356138715656</v>
      </c>
      <c r="AS77" s="33">
        <f t="shared" si="20"/>
        <v>3117.7258620474663</v>
      </c>
      <c r="AU77" s="33">
        <f t="shared" si="21"/>
        <v>3294.1109643345558</v>
      </c>
    </row>
    <row r="78" spans="1:47" ht="15.75" x14ac:dyDescent="0.25">
      <c r="A78" s="29">
        <v>2.1646153846153853</v>
      </c>
      <c r="B78" s="29">
        <v>0.19308884981761956</v>
      </c>
      <c r="C78" s="29">
        <v>1.24913135163772</v>
      </c>
      <c r="D78" s="29">
        <v>1489.7586716267708</v>
      </c>
      <c r="E78" s="29">
        <v>138.3125765140685</v>
      </c>
      <c r="F78" s="29">
        <v>295.20088836739598</v>
      </c>
      <c r="G78" s="29">
        <v>287.65578841023796</v>
      </c>
      <c r="H78" s="29">
        <v>14.402421518712055</v>
      </c>
      <c r="I78" s="29">
        <v>4.4946216939099681</v>
      </c>
      <c r="J78" s="29">
        <v>0.22503783622987586</v>
      </c>
      <c r="K78" s="29">
        <v>11.511706731161553</v>
      </c>
      <c r="L78" s="29">
        <v>5.0006129025786938</v>
      </c>
      <c r="M78" s="30">
        <f t="shared" si="22"/>
        <v>3.8629888359602527</v>
      </c>
      <c r="N78" s="29">
        <v>1495.1575345180245</v>
      </c>
      <c r="O78" s="29">
        <v>2.1811746572674098</v>
      </c>
      <c r="P78" s="28">
        <f t="shared" si="23"/>
        <v>135.0383275396168</v>
      </c>
      <c r="Q78" s="28">
        <f t="shared" si="24"/>
        <v>60.694646141462158</v>
      </c>
      <c r="R78" s="29">
        <v>29.040500546154146</v>
      </c>
      <c r="U78" s="33">
        <f t="shared" si="25"/>
        <v>685.62024229060432</v>
      </c>
      <c r="V78" s="33">
        <f t="shared" si="26"/>
        <v>1525.4230271058902</v>
      </c>
      <c r="Y78" s="48">
        <v>3.0478135468503624</v>
      </c>
      <c r="Z78" s="48">
        <v>0.26767101637700652</v>
      </c>
      <c r="AA78" s="48">
        <v>1.6211292607054</v>
      </c>
      <c r="AB78" s="48">
        <v>1024.9054490727372</v>
      </c>
      <c r="AC78" s="48">
        <v>75.414032697609883</v>
      </c>
      <c r="AD78" s="48">
        <v>212.94797162393266</v>
      </c>
      <c r="AE78" s="48">
        <v>274.33748324363182</v>
      </c>
      <c r="AF78" s="48">
        <v>11.292846760154831</v>
      </c>
      <c r="AG78" s="48">
        <v>4.8129383025198562</v>
      </c>
      <c r="AH78" s="48">
        <v>0.19812011859920756</v>
      </c>
      <c r="AI78" s="48">
        <v>11.556295456873007</v>
      </c>
      <c r="AJ78" s="48">
        <v>4.7128403502491327</v>
      </c>
      <c r="AK78" s="46">
        <f t="shared" si="17"/>
        <v>3.877951495594969</v>
      </c>
      <c r="AL78" s="48">
        <v>1870.052819171869</v>
      </c>
      <c r="AM78" s="48">
        <v>3.7818257537312321</v>
      </c>
      <c r="AN78" s="44">
        <f t="shared" si="18"/>
        <v>282.54641372438994</v>
      </c>
      <c r="AO78" s="44">
        <f t="shared" si="19"/>
        <v>267.41730039906082</v>
      </c>
      <c r="AP78" s="46">
        <v>40.88949547386251</v>
      </c>
      <c r="AS78" s="33">
        <f t="shared" si="20"/>
        <v>3778.241093604352</v>
      </c>
      <c r="AU78" s="33">
        <f t="shared" si="21"/>
        <v>3991.9947946186653</v>
      </c>
    </row>
    <row r="79" spans="1:47" ht="15.75" x14ac:dyDescent="0.25">
      <c r="A79" s="29">
        <v>2.4710769230769225</v>
      </c>
      <c r="B79" s="29">
        <v>0.22581425827523421</v>
      </c>
      <c r="C79" s="29">
        <v>1.4315594476563001</v>
      </c>
      <c r="D79" s="29">
        <v>1310.1051459450875</v>
      </c>
      <c r="E79" s="29">
        <v>108.81877239558315</v>
      </c>
      <c r="F79" s="29">
        <v>252.41984467838793</v>
      </c>
      <c r="G79" s="29">
        <v>295.84042179415741</v>
      </c>
      <c r="H79" s="29">
        <v>13.460714391850601</v>
      </c>
      <c r="I79" s="29">
        <v>4.6225065905337095</v>
      </c>
      <c r="J79" s="29">
        <v>0.21032366237266564</v>
      </c>
      <c r="K79" s="29">
        <v>12.206324223718813</v>
      </c>
      <c r="L79" s="29">
        <v>3.3411837834032472</v>
      </c>
      <c r="M79" s="30">
        <f t="shared" si="22"/>
        <v>4.0960819542680582</v>
      </c>
      <c r="N79" s="29">
        <v>1459.4805541638045</v>
      </c>
      <c r="O79" s="29">
        <v>2.4899806215372515</v>
      </c>
      <c r="P79" s="28">
        <f t="shared" si="23"/>
        <v>154.15676026590788</v>
      </c>
      <c r="Q79" s="28">
        <f t="shared" si="24"/>
        <v>69.287662141020945</v>
      </c>
      <c r="R79" s="29">
        <v>33.151991455033951</v>
      </c>
      <c r="U79" s="33">
        <f t="shared" si="25"/>
        <v>764.01258875548967</v>
      </c>
      <c r="V79" s="33">
        <f t="shared" si="26"/>
        <v>1699.8366209153241</v>
      </c>
    </row>
    <row r="80" spans="1:47" ht="15.75" x14ac:dyDescent="0.25">
      <c r="A80" s="6">
        <v>0.18461538461538468</v>
      </c>
      <c r="B80" s="6">
        <v>8.3381636470861893E-3</v>
      </c>
      <c r="C80" s="6">
        <v>7.4929445708000003E-2</v>
      </c>
      <c r="D80" s="6">
        <v>12285.30763285482</v>
      </c>
      <c r="E80" s="6">
        <v>11771.885383873119</v>
      </c>
      <c r="F80" s="6">
        <v>6836.0375752422324</v>
      </c>
      <c r="G80" s="6">
        <v>102.43690549754054</v>
      </c>
      <c r="H80" s="6">
        <v>49.908943596686015</v>
      </c>
      <c r="I80" s="6">
        <v>1.7971386929393076</v>
      </c>
      <c r="J80" s="6">
        <v>0.87559550169624589</v>
      </c>
      <c r="K80" s="6">
        <v>2.8923768775657002</v>
      </c>
      <c r="L80" s="6">
        <v>13.753664232115153</v>
      </c>
      <c r="M80" s="34">
        <f>K80/2.98</f>
        <v>0.97059626763949669</v>
      </c>
      <c r="N80" s="6">
        <v>2952.9825692349004</v>
      </c>
      <c r="O80" s="6">
        <v>0.18602768931918212</v>
      </c>
      <c r="P80" s="28">
        <f t="shared" si="23"/>
        <v>11.517128148368171</v>
      </c>
      <c r="Q80" s="28">
        <f t="shared" si="24"/>
        <v>5.1765156623848334</v>
      </c>
      <c r="R80" s="6">
        <v>2.476801752337241</v>
      </c>
      <c r="S80" s="7" t="s">
        <v>40</v>
      </c>
      <c r="U80" s="33">
        <f t="shared" si="25"/>
        <v>115.49008728492902</v>
      </c>
      <c r="V80" s="33">
        <f t="shared" si="26"/>
        <v>256.95162960522487</v>
      </c>
    </row>
    <row r="81" spans="1:22" ht="15.75" x14ac:dyDescent="0.25">
      <c r="A81" s="6">
        <v>0.26076923076923098</v>
      </c>
      <c r="B81" s="6">
        <v>1.3005380075901678E-2</v>
      </c>
      <c r="C81" s="6">
        <v>0.10903165547789</v>
      </c>
      <c r="D81" s="6">
        <v>8960.02475064801</v>
      </c>
      <c r="E81" s="6">
        <v>6162.4668022468823</v>
      </c>
      <c r="F81" s="6">
        <v>4382.8015534600299</v>
      </c>
      <c r="G81" s="6">
        <v>116.52852737166353</v>
      </c>
      <c r="H81" s="6">
        <v>40.723629938135211</v>
      </c>
      <c r="I81" s="6">
        <v>2.0443601293274303</v>
      </c>
      <c r="J81" s="6">
        <v>0.71444964803745981</v>
      </c>
      <c r="K81" s="6">
        <v>3.0611124851909999</v>
      </c>
      <c r="L81" s="6">
        <v>16.179202442376251</v>
      </c>
      <c r="M81" s="34">
        <f t="shared" ref="M81:M84" si="27">K81/2.98</f>
        <v>1.0272189547620805</v>
      </c>
      <c r="N81" s="6">
        <v>2674.2173714932919</v>
      </c>
      <c r="O81" s="6">
        <v>0.26276411116334486</v>
      </c>
      <c r="P81" s="28">
        <f t="shared" si="23"/>
        <v>16.267943509570049</v>
      </c>
      <c r="Q81" s="28">
        <f t="shared" si="24"/>
        <v>7.3118283731185798</v>
      </c>
      <c r="R81" s="6">
        <v>3.4984824751763544</v>
      </c>
      <c r="U81" s="33">
        <f t="shared" si="25"/>
        <v>147.7300987920743</v>
      </c>
      <c r="V81" s="33">
        <f t="shared" si="26"/>
        <v>328.68179874791656</v>
      </c>
    </row>
    <row r="82" spans="1:22" ht="15.75" x14ac:dyDescent="0.25">
      <c r="A82" s="6">
        <v>0.31615384615384629</v>
      </c>
      <c r="B82" s="6">
        <v>1.522824519812797E-2</v>
      </c>
      <c r="C82" s="6">
        <v>0.15562809320330001</v>
      </c>
      <c r="D82" s="6">
        <v>8700.8233649557897</v>
      </c>
      <c r="E82" s="6">
        <v>5002.9926098473934</v>
      </c>
      <c r="F82" s="6">
        <v>3743.0445372003264</v>
      </c>
      <c r="G82" s="6">
        <v>132.49827162714766</v>
      </c>
      <c r="H82" s="6">
        <v>38.566692314417089</v>
      </c>
      <c r="I82" s="6">
        <v>2.3245310811780291</v>
      </c>
      <c r="J82" s="6">
        <v>0.6766086370950366</v>
      </c>
      <c r="K82" s="6">
        <v>3.1593173826769054</v>
      </c>
      <c r="L82" s="6">
        <v>28.375921323929116</v>
      </c>
      <c r="M82" s="34">
        <f t="shared" si="27"/>
        <v>1.0601736183479549</v>
      </c>
      <c r="N82" s="6">
        <v>2768.9302572967899</v>
      </c>
      <c r="O82" s="6">
        <v>0.31857241795909941</v>
      </c>
      <c r="P82" s="28">
        <f t="shared" si="23"/>
        <v>19.723081954080495</v>
      </c>
      <c r="Q82" s="28">
        <f t="shared" si="24"/>
        <v>8.8647830718340277</v>
      </c>
      <c r="R82" s="6">
        <v>4.2415230008775255</v>
      </c>
      <c r="U82" s="33">
        <f t="shared" si="25"/>
        <v>185.44982308429249</v>
      </c>
      <c r="V82" s="33">
        <f t="shared" si="26"/>
        <v>412.60367336935894</v>
      </c>
    </row>
    <row r="83" spans="1:22" ht="15.75" x14ac:dyDescent="0.25">
      <c r="A83" s="6">
        <v>0.39461538461538503</v>
      </c>
      <c r="B83" s="6">
        <v>2.0519821185713945E-2</v>
      </c>
      <c r="C83" s="6">
        <v>0.19218348176889899</v>
      </c>
      <c r="D83" s="6">
        <v>6896.6363440258892</v>
      </c>
      <c r="E83" s="6">
        <v>3153.4550325985761</v>
      </c>
      <c r="F83" s="6">
        <v>2777.8019839511971</v>
      </c>
      <c r="G83" s="6">
        <v>141.5177445623072</v>
      </c>
      <c r="H83" s="6">
        <v>32.805091335584976</v>
      </c>
      <c r="I83" s="6">
        <v>2.4827674484615296</v>
      </c>
      <c r="J83" s="6">
        <v>0.57552791816815752</v>
      </c>
      <c r="K83" s="6">
        <v>3.5554763525009974</v>
      </c>
      <c r="L83" s="6">
        <v>29.736713387150257</v>
      </c>
      <c r="M83" s="34">
        <f t="shared" si="27"/>
        <v>1.1931128699667777</v>
      </c>
      <c r="N83" s="6">
        <v>2564.8610911246219</v>
      </c>
      <c r="O83" s="6">
        <v>0.39763418591975197</v>
      </c>
      <c r="P83" s="28">
        <f t="shared" si="23"/>
        <v>24.617861417136982</v>
      </c>
      <c r="Q83" s="28">
        <f t="shared" si="24"/>
        <v>11.064802228347588</v>
      </c>
      <c r="R83" s="6">
        <v>5.2941637456208559</v>
      </c>
      <c r="U83" s="33">
        <f t="shared" si="25"/>
        <v>214.41432586630853</v>
      </c>
      <c r="V83" s="33">
        <f t="shared" si="26"/>
        <v>477.04622740590185</v>
      </c>
    </row>
    <row r="84" spans="1:22" ht="15.75" x14ac:dyDescent="0.25">
      <c r="A84" s="6">
        <v>0.47030769230769398</v>
      </c>
      <c r="B84" s="6">
        <v>2.5288548325087281E-2</v>
      </c>
      <c r="C84" s="6">
        <v>0.24939760598800001</v>
      </c>
      <c r="D84" s="6">
        <v>6300.8249041904173</v>
      </c>
      <c r="E84" s="6">
        <v>2461.2435643515682</v>
      </c>
      <c r="F84" s="6">
        <v>2253.9846600626597</v>
      </c>
      <c r="G84" s="6">
        <v>159.33871507753281</v>
      </c>
      <c r="H84" s="6">
        <v>31.527171657525372</v>
      </c>
      <c r="I84" s="6">
        <v>2.7954160539918038</v>
      </c>
      <c r="J84" s="6">
        <v>0.5531082746934276</v>
      </c>
      <c r="K84" s="6">
        <v>3.5132064782305723</v>
      </c>
      <c r="L84" s="6">
        <v>21.465058855868758</v>
      </c>
      <c r="M84" s="34">
        <f t="shared" si="27"/>
        <v>1.178928348399521</v>
      </c>
      <c r="N84" s="6">
        <v>2480.3992476170838</v>
      </c>
      <c r="O84" s="6">
        <v>0.47390553854061795</v>
      </c>
      <c r="P84" s="28">
        <f t="shared" si="23"/>
        <v>29.339883957968006</v>
      </c>
      <c r="Q84" s="28">
        <f t="shared" si="24"/>
        <v>13.187173649925402</v>
      </c>
      <c r="R84" s="6">
        <v>6.3096524640791403</v>
      </c>
      <c r="U84" s="33">
        <f t="shared" si="25"/>
        <v>247.12666579586968</v>
      </c>
      <c r="V84" s="33">
        <f t="shared" si="26"/>
        <v>549.82727078985374</v>
      </c>
    </row>
    <row r="86" spans="1:22" x14ac:dyDescent="0.25">
      <c r="B86" s="52" t="s">
        <v>83</v>
      </c>
    </row>
    <row r="87" spans="1:22" ht="15.75" x14ac:dyDescent="0.25">
      <c r="A87" t="s">
        <v>54</v>
      </c>
      <c r="B87" t="s">
        <v>55</v>
      </c>
      <c r="C87" t="s">
        <v>55</v>
      </c>
      <c r="F87" s="18" t="s">
        <v>36</v>
      </c>
      <c r="I87" s="19" t="s">
        <v>37</v>
      </c>
    </row>
    <row r="88" spans="1:22" x14ac:dyDescent="0.25">
      <c r="C88" t="s">
        <v>64</v>
      </c>
      <c r="F88" s="2" t="s">
        <v>31</v>
      </c>
      <c r="I88" s="2" t="s">
        <v>1</v>
      </c>
      <c r="J88" s="2" t="s">
        <v>6</v>
      </c>
      <c r="L88" s="2" t="s">
        <v>1</v>
      </c>
      <c r="M88" s="2" t="s">
        <v>23</v>
      </c>
      <c r="N88" s="2" t="s">
        <v>24</v>
      </c>
    </row>
    <row r="89" spans="1:22" x14ac:dyDescent="0.25">
      <c r="A89" s="24" t="s">
        <v>57</v>
      </c>
      <c r="B89">
        <v>0.6</v>
      </c>
      <c r="C89">
        <f>B89/2.98</f>
        <v>0.20134228187919462</v>
      </c>
      <c r="F89" s="2" t="s">
        <v>32</v>
      </c>
      <c r="I89" s="2">
        <v>0</v>
      </c>
      <c r="J89" s="2">
        <v>2.98</v>
      </c>
      <c r="L89" s="2">
        <v>2E-3</v>
      </c>
      <c r="M89" s="2">
        <f>64/L89</f>
        <v>32000</v>
      </c>
      <c r="N89" s="2">
        <f>57/L89</f>
        <v>28500</v>
      </c>
    </row>
    <row r="90" spans="1:22" x14ac:dyDescent="0.25">
      <c r="A90" s="24" t="s">
        <v>56</v>
      </c>
      <c r="B90">
        <v>0.83</v>
      </c>
      <c r="C90">
        <f t="shared" ref="C90:C96" si="28">B90/2.98</f>
        <v>0.27852348993288589</v>
      </c>
      <c r="F90" s="2" t="s">
        <v>33</v>
      </c>
      <c r="I90" s="2">
        <v>5</v>
      </c>
      <c r="J90" s="2">
        <v>2.98</v>
      </c>
      <c r="L90" s="2">
        <v>25</v>
      </c>
      <c r="M90" s="2">
        <f>64/L90</f>
        <v>2.56</v>
      </c>
      <c r="N90" s="2">
        <f>57/L90</f>
        <v>2.2799999999999998</v>
      </c>
    </row>
    <row r="91" spans="1:22" x14ac:dyDescent="0.25">
      <c r="A91" s="24" t="s">
        <v>58</v>
      </c>
      <c r="B91">
        <v>1.25</v>
      </c>
      <c r="C91">
        <f t="shared" si="28"/>
        <v>0.41946308724832215</v>
      </c>
      <c r="E91" s="2"/>
      <c r="F91" s="2" t="s">
        <v>34</v>
      </c>
      <c r="G91" s="2" t="s">
        <v>35</v>
      </c>
    </row>
    <row r="92" spans="1:22" x14ac:dyDescent="0.25">
      <c r="A92" s="24" t="s">
        <v>59</v>
      </c>
      <c r="B92">
        <v>1.5</v>
      </c>
      <c r="C92">
        <f t="shared" si="28"/>
        <v>0.50335570469798663</v>
      </c>
      <c r="D92" s="2" t="s">
        <v>1</v>
      </c>
      <c r="E92" s="2" t="s">
        <v>8</v>
      </c>
      <c r="F92" s="2" t="s">
        <v>6</v>
      </c>
      <c r="G92" s="2" t="s">
        <v>6</v>
      </c>
      <c r="L92" s="2" t="s">
        <v>1</v>
      </c>
      <c r="M92" s="2" t="s">
        <v>30</v>
      </c>
      <c r="N92" s="2" t="s">
        <v>29</v>
      </c>
      <c r="O92" s="23" t="s">
        <v>16</v>
      </c>
      <c r="P92" s="23" t="s">
        <v>41</v>
      </c>
    </row>
    <row r="93" spans="1:22" x14ac:dyDescent="0.25">
      <c r="A93" s="24" t="s">
        <v>60</v>
      </c>
      <c r="B93">
        <v>0.62</v>
      </c>
      <c r="C93">
        <f t="shared" si="28"/>
        <v>0.20805369127516779</v>
      </c>
      <c r="D93" s="2">
        <f>(E93*0.142286)/(0.001075*600)</f>
        <v>0</v>
      </c>
      <c r="E93" s="2">
        <v>0</v>
      </c>
      <c r="F93" s="2">
        <v>2.9750000000000001</v>
      </c>
      <c r="G93" s="2">
        <v>3.1840000000000002</v>
      </c>
      <c r="L93" s="2">
        <v>0</v>
      </c>
      <c r="M93" s="2">
        <v>64</v>
      </c>
      <c r="N93" s="2">
        <v>57</v>
      </c>
      <c r="O93" s="24">
        <v>0</v>
      </c>
      <c r="P93" s="24">
        <v>1</v>
      </c>
    </row>
    <row r="94" spans="1:22" x14ac:dyDescent="0.25">
      <c r="A94" s="24" t="s">
        <v>61</v>
      </c>
      <c r="B94">
        <v>0.85</v>
      </c>
      <c r="C94">
        <f t="shared" si="28"/>
        <v>0.28523489932885904</v>
      </c>
      <c r="D94" s="2">
        <f t="shared" ref="D94:D102" si="29">(E94*0.142286)/(0.001075*600)</f>
        <v>2.2059844961240311</v>
      </c>
      <c r="E94" s="2">
        <v>10</v>
      </c>
      <c r="F94" s="2">
        <v>3.5139999999999998</v>
      </c>
      <c r="G94" s="2">
        <v>3.7389999999999999</v>
      </c>
      <c r="L94" s="2">
        <v>6</v>
      </c>
      <c r="M94" s="2">
        <v>64</v>
      </c>
      <c r="N94" s="2">
        <v>57</v>
      </c>
      <c r="O94" s="24">
        <v>4500</v>
      </c>
      <c r="P94" s="24">
        <v>1</v>
      </c>
    </row>
    <row r="95" spans="1:22" x14ac:dyDescent="0.25">
      <c r="A95" s="24" t="s">
        <v>62</v>
      </c>
      <c r="B95">
        <v>1.3</v>
      </c>
      <c r="C95">
        <f t="shared" si="28"/>
        <v>0.43624161073825507</v>
      </c>
      <c r="D95" s="2">
        <f t="shared" si="29"/>
        <v>4.4119689922480623</v>
      </c>
      <c r="E95" s="2">
        <v>20</v>
      </c>
      <c r="F95" s="2">
        <v>4.024</v>
      </c>
      <c r="G95" s="2">
        <v>4.2629999999999999</v>
      </c>
    </row>
    <row r="96" spans="1:22" x14ac:dyDescent="0.25">
      <c r="A96" s="24" t="s">
        <v>63</v>
      </c>
      <c r="B96">
        <v>1.65</v>
      </c>
      <c r="C96">
        <f t="shared" si="28"/>
        <v>0.55369127516778516</v>
      </c>
      <c r="D96" s="2">
        <f t="shared" si="29"/>
        <v>5.5149612403100772</v>
      </c>
      <c r="E96" s="2">
        <v>25</v>
      </c>
      <c r="F96" s="2">
        <v>4.2530000000000001</v>
      </c>
      <c r="G96" s="2">
        <v>4.4989999999999997</v>
      </c>
    </row>
    <row r="97" spans="4:19" x14ac:dyDescent="0.25">
      <c r="D97" s="2">
        <f t="shared" si="29"/>
        <v>8.8239379844961245</v>
      </c>
      <c r="E97" s="2">
        <v>40</v>
      </c>
      <c r="F97" s="2">
        <v>4.8410000000000002</v>
      </c>
      <c r="G97" s="2">
        <v>5.1100000000000003</v>
      </c>
      <c r="L97" s="2" t="s">
        <v>1</v>
      </c>
      <c r="M97" s="20" t="s">
        <v>39</v>
      </c>
      <c r="O97" s="23" t="s">
        <v>16</v>
      </c>
      <c r="P97" s="23" t="s">
        <v>42</v>
      </c>
      <c r="R97" s="23" t="s">
        <v>16</v>
      </c>
      <c r="S97" s="23" t="s">
        <v>42</v>
      </c>
    </row>
    <row r="98" spans="4:19" x14ac:dyDescent="0.25">
      <c r="D98" s="2">
        <f t="shared" si="29"/>
        <v>11.029922480620154</v>
      </c>
      <c r="E98" s="2">
        <v>50</v>
      </c>
      <c r="F98" s="2">
        <v>5.173</v>
      </c>
      <c r="G98" s="2">
        <v>5.4550000000000001</v>
      </c>
      <c r="L98" s="2">
        <v>0</v>
      </c>
      <c r="M98" s="2">
        <v>1</v>
      </c>
      <c r="O98" s="24">
        <v>0</v>
      </c>
      <c r="P98" s="24">
        <v>1</v>
      </c>
      <c r="R98" s="24">
        <v>0</v>
      </c>
      <c r="S98" s="24">
        <v>1</v>
      </c>
    </row>
    <row r="99" spans="4:19" x14ac:dyDescent="0.25">
      <c r="D99" s="2">
        <f t="shared" si="29"/>
        <v>17.647875968992249</v>
      </c>
      <c r="E99" s="2">
        <v>80</v>
      </c>
      <c r="F99" s="2">
        <v>5.9889999999999999</v>
      </c>
      <c r="G99" s="2">
        <v>6.3040000000000003</v>
      </c>
      <c r="L99" s="2">
        <v>1.5</v>
      </c>
      <c r="M99" s="2">
        <v>1</v>
      </c>
      <c r="O99" s="24">
        <v>350</v>
      </c>
      <c r="P99" s="24">
        <v>1</v>
      </c>
      <c r="R99" s="24">
        <v>4500</v>
      </c>
      <c r="S99" s="24">
        <v>1</v>
      </c>
    </row>
    <row r="100" spans="4:19" x14ac:dyDescent="0.25">
      <c r="D100" s="2">
        <f t="shared" si="29"/>
        <v>22.059844961240309</v>
      </c>
      <c r="E100" s="2">
        <v>100</v>
      </c>
      <c r="F100" s="2">
        <v>6.4349999999999996</v>
      </c>
      <c r="G100" s="2">
        <v>6.7679999999999998</v>
      </c>
    </row>
    <row r="101" spans="4:19" x14ac:dyDescent="0.25">
      <c r="D101" s="2">
        <f t="shared" si="29"/>
        <v>29.405773333333332</v>
      </c>
      <c r="E101" s="2">
        <v>133.30000000000001</v>
      </c>
      <c r="F101" s="2">
        <v>7.0679999999999996</v>
      </c>
      <c r="G101" s="2">
        <v>7.4290000000000003</v>
      </c>
    </row>
    <row r="102" spans="4:19" x14ac:dyDescent="0.25">
      <c r="D102" s="2">
        <f t="shared" si="29"/>
        <v>44.119689922480617</v>
      </c>
      <c r="E102" s="2">
        <v>200</v>
      </c>
      <c r="F102" s="2">
        <v>8.0839999999999996</v>
      </c>
      <c r="G102" s="2">
        <v>8.4879999999999995</v>
      </c>
    </row>
    <row r="135" spans="31:31" ht="15.75" x14ac:dyDescent="0.25">
      <c r="AE135" s="49" t="s">
        <v>65</v>
      </c>
    </row>
    <row r="136" spans="31:31" ht="15.75" x14ac:dyDescent="0.25">
      <c r="AE136" s="49" t="s">
        <v>66</v>
      </c>
    </row>
    <row r="137" spans="31:31" ht="15.75" x14ac:dyDescent="0.25">
      <c r="AE137" s="49" t="s">
        <v>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processed data viscoelastic</vt:lpstr>
    </vt:vector>
  </TitlesOfParts>
  <Company>The University of Liverpool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Abed, Waleed</dc:creator>
  <cp:lastModifiedBy>Poole, Rob</cp:lastModifiedBy>
  <dcterms:created xsi:type="dcterms:W3CDTF">2014-07-03T13:26:43Z</dcterms:created>
  <dcterms:modified xsi:type="dcterms:W3CDTF">2018-10-09T07:03:26Z</dcterms:modified>
</cp:coreProperties>
</file>